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231" documentId="8_{FDB67E6D-3B66-4B76-9A70-DD4A9C8B7D5C}" xr6:coauthVersionLast="47" xr6:coauthVersionMax="47" xr10:uidLastSave="{2DD4D223-CD16-4433-8B65-B89748A20217}"/>
  <bookViews>
    <workbookView xWindow="-108" yWindow="-108" windowWidth="30936" windowHeight="16776" tabRatio="820" xr2:uid="{00000000-000D-0000-FFFF-FFFF00000000}"/>
  </bookViews>
  <sheets>
    <sheet name="Front page" sheetId="1" r:id="rId1"/>
    <sheet name="Table 1" sheetId="15" r:id="rId2"/>
    <sheet name="Table 2" sheetId="5" r:id="rId3"/>
    <sheet name="Table 3" sheetId="6" r:id="rId4"/>
    <sheet name="Table 4" sheetId="9" r:id="rId5"/>
    <sheet name="Table 5" sheetId="10" r:id="rId6"/>
    <sheet name="Table 6" sheetId="11" r:id="rId7"/>
    <sheet name="Table 7" sheetId="12" r:id="rId8"/>
    <sheet name="Table 8" sheetId="13" r:id="rId9"/>
    <sheet name="Table 9" sheetId="14" r:id="rId10"/>
    <sheet name="Table 10" sheetId="3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6" l="1"/>
  <c r="G31" i="6"/>
  <c r="G30" i="6"/>
  <c r="G29" i="6"/>
  <c r="G28" i="6"/>
  <c r="G27" i="6"/>
  <c r="G26" i="6"/>
  <c r="G25" i="6"/>
  <c r="G24" i="6"/>
  <c r="G23" i="6"/>
  <c r="G22" i="6"/>
  <c r="G21" i="6"/>
  <c r="B18" i="6"/>
  <c r="F18" i="6"/>
  <c r="F46" i="6" s="1"/>
  <c r="E18" i="6"/>
  <c r="E46" i="6" s="1"/>
  <c r="D18" i="6"/>
  <c r="D46" i="6" s="1"/>
  <c r="C18" i="6"/>
  <c r="C46" i="6" s="1"/>
  <c r="G32" i="5"/>
  <c r="G31" i="5"/>
  <c r="G30" i="5"/>
  <c r="G29" i="5"/>
  <c r="G28" i="5"/>
  <c r="G27" i="5"/>
  <c r="G26" i="5"/>
  <c r="G25" i="5"/>
  <c r="G24" i="5"/>
  <c r="G23" i="5"/>
  <c r="G22" i="5"/>
  <c r="G21" i="5"/>
  <c r="F18" i="5"/>
  <c r="F46" i="5" s="1"/>
  <c r="E18" i="5"/>
  <c r="E46" i="5" s="1"/>
  <c r="D18" i="5"/>
  <c r="D46" i="5" s="1"/>
  <c r="C18" i="5"/>
  <c r="C46" i="5" s="1"/>
  <c r="B18" i="5"/>
  <c r="G18" i="5" l="1"/>
  <c r="G18" i="6"/>
  <c r="B46" i="5"/>
  <c r="G46" i="5" s="1"/>
  <c r="B46" i="6"/>
  <c r="G46" i="6" s="1"/>
</calcChain>
</file>

<file path=xl/sharedStrings.xml><?xml version="1.0" encoding="utf-8"?>
<sst xmlns="http://schemas.openxmlformats.org/spreadsheetml/2006/main" count="283" uniqueCount="138">
  <si>
    <t>Statistics on notes and coins</t>
  </si>
  <si>
    <t>Contents:</t>
  </si>
  <si>
    <t>Table 1: Notes and coins in circulation 2016-2025</t>
  </si>
  <si>
    <t>Table 2: Denominations of coins in circulation 2016-2025</t>
  </si>
  <si>
    <t>Table 3: Denominations of notes in circulation 2016-2025</t>
  </si>
  <si>
    <t>Table 4: Inflow of banknotes 2016-2025</t>
  </si>
  <si>
    <t>Table 5: Velocity of banknote circulation 2016-2025</t>
  </si>
  <si>
    <t>Table 6: Inflow of coins to Norges Bank 2016-2025</t>
  </si>
  <si>
    <t>Table 7: Velocity of coin circulation 2016-2025</t>
  </si>
  <si>
    <t>Table 8: Production of circulation coins 2016-2025</t>
  </si>
  <si>
    <t>Table 9: Banknote production 2016-2025</t>
  </si>
  <si>
    <t>Table 10: Norges Bank's banknote series 1877-2025</t>
  </si>
  <si>
    <t>Updated:</t>
  </si>
  <si>
    <t>Norges Bank, Bankplassen 2, P.O Box 1179 Sentrum, N-0107 Oslo, Norway. Tel. +47 22 31 60 00</t>
  </si>
  <si>
    <t>Disclaimer</t>
  </si>
  <si>
    <t>Annual average</t>
  </si>
  <si>
    <t>In millions of NOK</t>
  </si>
  <si>
    <t>Coins</t>
  </si>
  <si>
    <t>Notes</t>
  </si>
  <si>
    <t>Total</t>
  </si>
  <si>
    <t>Annual average and at end month in 2025</t>
  </si>
  <si>
    <t>20-krone</t>
  </si>
  <si>
    <t>10-krone</t>
  </si>
  <si>
    <t>5-krone</t>
  </si>
  <si>
    <t>1-krone</t>
  </si>
  <si>
    <r>
      <t>50-øre</t>
    </r>
    <r>
      <rPr>
        <vertAlign val="superscript"/>
        <sz val="9"/>
        <color theme="1"/>
        <rFont val="Arial"/>
        <family val="2"/>
      </rPr>
      <t>1)</t>
    </r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</si>
  <si>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</si>
  <si>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</si>
  <si>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</si>
  <si>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</si>
  <si>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</si>
  <si>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</si>
  <si>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</si>
  <si>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</si>
  <si>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</si>
  <si>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</si>
  <si>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</si>
  <si>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</si>
  <si>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In millions of coins</t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</si>
  <si>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The 50-øre coin was withdrawn on 1 May 2012 and can still be excanged at Norges Bank</t>
    </r>
  </si>
  <si>
    <t>Annual average and at month-end in 2025</t>
  </si>
  <si>
    <t>1000-krone</t>
  </si>
  <si>
    <t>500-krone</t>
  </si>
  <si>
    <t>200-krone</t>
  </si>
  <si>
    <t>100-krone</t>
  </si>
  <si>
    <t>50-krone</t>
  </si>
  <si>
    <r>
      <t>2022</t>
    </r>
    <r>
      <rPr>
        <vertAlign val="superscript"/>
        <sz val="9"/>
        <color theme="1"/>
        <rFont val="Arial"/>
        <family val="2"/>
      </rPr>
      <t>1)</t>
    </r>
  </si>
  <si>
    <t>In millions of notes</t>
  </si>
  <si>
    <t>The banknote circulation includes series VII and VIII.</t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</si>
  <si>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The circulation of the NOK 100 series VII has been corrected by NOK 68.9 million as a result of too low revenue recognition of issue VI in 2012.</t>
    </r>
  </si>
  <si>
    <t>The table shows the number of banknotes delivered to Norges Bank from private banks and the public. The figures include deposits and exchanges.</t>
  </si>
  <si>
    <t xml:space="preserve">Replacement of banknote series results in fluctuations in the inflow of banknotes. In 2017, the first Series VIII banknotes were put into circulation. </t>
  </si>
  <si>
    <t>The table shows the average number of times the notes pass through Norges Bank per year.</t>
  </si>
  <si>
    <t xml:space="preserve">Replacement of banknote series results in fluctuations in velocity. In 2017, the first Series VIII banknotes were put into circulation. </t>
  </si>
  <si>
    <r>
      <t xml:space="preserve">50-øre </t>
    </r>
    <r>
      <rPr>
        <vertAlign val="superscript"/>
        <sz val="9"/>
        <color theme="1"/>
        <rFont val="Arial"/>
        <family val="2"/>
      </rPr>
      <t>1)</t>
    </r>
  </si>
  <si>
    <t>The table shows the number of coins delivered to Norges Bank from banks and the public. The figures includes deposits and exchanges.</t>
  </si>
  <si>
    <r>
      <rPr>
        <vertAlign val="superscript"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The 50-øre coin was withdrawn on 1 May 2012.</t>
    </r>
  </si>
  <si>
    <r>
      <t>50-øre</t>
    </r>
    <r>
      <rPr>
        <vertAlign val="superscript"/>
        <sz val="9"/>
        <color theme="1"/>
        <rFont val="Arial"/>
        <family val="2"/>
      </rPr>
      <t xml:space="preserve"> 1)</t>
    </r>
  </si>
  <si>
    <t>The table shows the average number of times the coins pass thorough Norges Bank per year.</t>
  </si>
  <si>
    <t>In thousands of coins</t>
  </si>
  <si>
    <t>50-øre</t>
  </si>
  <si>
    <t xml:space="preserve">     Total</t>
  </si>
  <si>
    <r>
      <t>2016</t>
    </r>
    <r>
      <rPr>
        <vertAlign val="superscript"/>
        <sz val="9"/>
        <color theme="1"/>
        <rFont val="Arial"/>
        <family val="2"/>
      </rPr>
      <t>1)</t>
    </r>
  </si>
  <si>
    <r>
      <t>2017</t>
    </r>
    <r>
      <rPr>
        <vertAlign val="superscript"/>
        <sz val="9"/>
        <color theme="1"/>
        <rFont val="Arial"/>
        <family val="2"/>
      </rPr>
      <t>2)</t>
    </r>
  </si>
  <si>
    <r>
      <t>2018</t>
    </r>
    <r>
      <rPr>
        <vertAlign val="superscript"/>
        <sz val="9"/>
        <color theme="1"/>
        <rFont val="Arial"/>
        <family val="2"/>
      </rPr>
      <t>3)</t>
    </r>
  </si>
  <si>
    <r>
      <t>2019</t>
    </r>
    <r>
      <rPr>
        <vertAlign val="superscript"/>
        <sz val="9"/>
        <color theme="1"/>
        <rFont val="Arial"/>
        <family val="2"/>
      </rPr>
      <t>4)</t>
    </r>
  </si>
  <si>
    <r>
      <t>2020</t>
    </r>
    <r>
      <rPr>
        <vertAlign val="superscript"/>
        <sz val="9"/>
        <color theme="1"/>
        <rFont val="Arial"/>
        <family val="2"/>
      </rPr>
      <t>5)</t>
    </r>
  </si>
  <si>
    <r>
      <t>2021</t>
    </r>
    <r>
      <rPr>
        <vertAlign val="superscript"/>
        <sz val="9"/>
        <color theme="1"/>
        <rFont val="Arial"/>
        <family val="2"/>
      </rPr>
      <t>6)</t>
    </r>
  </si>
  <si>
    <r>
      <t>2023</t>
    </r>
    <r>
      <rPr>
        <vertAlign val="superscript"/>
        <sz val="9"/>
        <color theme="1"/>
        <rFont val="Arial"/>
        <family val="2"/>
      </rPr>
      <t>7)</t>
    </r>
  </si>
  <si>
    <r>
      <t>2024</t>
    </r>
    <r>
      <rPr>
        <vertAlign val="superscript"/>
        <sz val="9"/>
        <color theme="1"/>
        <rFont val="Arial"/>
        <family val="2"/>
      </rPr>
      <t>8)</t>
    </r>
  </si>
  <si>
    <t>The table shows the number of coins minted in each year and engraved with the appurtenant year mark and includes all qualities (Proof, Brilliant etc.).</t>
  </si>
  <si>
    <r>
      <rPr>
        <vertAlign val="superscript"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In 2016, only 20-krone special edition coins to mark the bicentenary of the establishment of Norges Bank were minted and no ordinary 20-krone coins.</t>
    </r>
  </si>
  <si>
    <r>
      <rPr>
        <vertAlign val="superscript"/>
        <sz val="9"/>
        <color theme="1"/>
        <rFont val="Arial"/>
        <family val="2"/>
      </rPr>
      <t>2)</t>
    </r>
    <r>
      <rPr>
        <sz val="9"/>
        <color theme="1"/>
        <rFont val="Arial"/>
        <family val="2"/>
      </rPr>
      <t xml:space="preserve"> In 2017, only 20-krone special edtion coins to mark the centenary of the first Sami congress were minted and no ordinary 20-krone coins.</t>
    </r>
  </si>
  <si>
    <r>
      <rPr>
        <vertAlign val="superscript"/>
        <sz val="9"/>
        <color theme="1"/>
        <rFont val="Arial"/>
        <family val="2"/>
      </rPr>
      <t>3)</t>
    </r>
    <r>
      <rPr>
        <sz val="9"/>
        <color theme="1"/>
        <rFont val="Arial"/>
        <family val="2"/>
      </rPr>
      <t xml:space="preserve"> In 2018, only 20-krone special edtion to mark the sesquicentenary of the Norwegian Trekkeing Association (DNT) were minted and no ordinary 20-krone coins.</t>
    </r>
  </si>
  <si>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In 2019, only 20-krone special edtion coins to mark the sesquicentenary of Gustav Vigeland's birth were minted and no ordinary 20-krone coins.</t>
    </r>
  </si>
  <si>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In 2020, only 20-krone special edtion coins to mark the centenary of Anne-Cath. Vestly's birth were minted and no ordinary 20-krone coins.</t>
    </r>
  </si>
  <si>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In 2021, only 20-krone special edtion coins to mark the semiquincentennial of Hans Nielsen Hauge's birth were minted and no ordinary 20-krone coins.</t>
    </r>
  </si>
  <si>
    <r>
      <rPr>
        <vertAlign val="superscript"/>
        <sz val="9"/>
        <rFont val="Arial"/>
        <family val="2"/>
      </rPr>
      <t>7)</t>
    </r>
    <r>
      <rPr>
        <sz val="9"/>
        <rFont val="Arial"/>
        <family val="2"/>
      </rPr>
      <t xml:space="preserve"> In 2023, only 20-krone special edtion coins to mark the semiquincentennial of the Kartverket were minted and no ordinary 20-krone coins.</t>
    </r>
  </si>
  <si>
    <r>
      <rPr>
        <vertAlign val="superscript"/>
        <sz val="9"/>
        <rFont val="Arial"/>
        <family val="2"/>
      </rPr>
      <t>8)</t>
    </r>
    <r>
      <rPr>
        <sz val="9"/>
        <rFont val="Arial"/>
        <family val="2"/>
      </rPr>
      <t xml:space="preserve"> In 2024, only 20-krone special edtion coins to mark the septaquintennial of Magnus the Lawmender's National Law were minted and no ordinary 20-krone coins.</t>
    </r>
  </si>
  <si>
    <t>-</t>
  </si>
  <si>
    <t>V</t>
  </si>
  <si>
    <t>The table shows the year in which banknotes were produced for Norges Bank and should not be used to indicate the year printed on the banknote.</t>
  </si>
  <si>
    <r>
      <rPr>
        <vertAlign val="superscript"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Banknotes produced from 2016 are new Series VIII.</t>
    </r>
  </si>
  <si>
    <t>Period of production</t>
  </si>
  <si>
    <t>Series I</t>
  </si>
  <si>
    <t>Series II</t>
  </si>
  <si>
    <t>Series III</t>
  </si>
  <si>
    <t>Series IV</t>
  </si>
  <si>
    <t>Series V</t>
  </si>
  <si>
    <t>Series VI</t>
  </si>
  <si>
    <t>Series VII</t>
  </si>
  <si>
    <t>Series VIII</t>
  </si>
  <si>
    <t>1000-krone notes</t>
  </si>
  <si>
    <t>1877-98</t>
  </si>
  <si>
    <t>1901-45</t>
  </si>
  <si>
    <t>1945-47</t>
  </si>
  <si>
    <t>1949-74</t>
  </si>
  <si>
    <t>1975-89</t>
  </si>
  <si>
    <t>1989-99</t>
  </si>
  <si>
    <t>2001-05</t>
  </si>
  <si>
    <t>2019-</t>
  </si>
  <si>
    <t>500-krone notes</t>
  </si>
  <si>
    <t>1877-96</t>
  </si>
  <si>
    <t>1901-44</t>
  </si>
  <si>
    <t>1948-76</t>
  </si>
  <si>
    <t>1978-85</t>
  </si>
  <si>
    <t>1991-98</t>
  </si>
  <si>
    <t>1999-2015</t>
  </si>
  <si>
    <t>2018-</t>
  </si>
  <si>
    <t>200-krone notes</t>
  </si>
  <si>
    <t>1994-2014</t>
  </si>
  <si>
    <t>2016-</t>
  </si>
  <si>
    <t>100-krone notes</t>
  </si>
  <si>
    <t>1945-49</t>
  </si>
  <si>
    <t>1949-62</t>
  </si>
  <si>
    <t>1962-77</t>
  </si>
  <si>
    <t>1977-95</t>
  </si>
  <si>
    <t>1995-2015</t>
  </si>
  <si>
    <t>50-krone notes</t>
  </si>
  <si>
    <t>1877-99</t>
  </si>
  <si>
    <t>1945-50</t>
  </si>
  <si>
    <t>1950-65</t>
  </si>
  <si>
    <t>1966-84</t>
  </si>
  <si>
    <t>1984-96</t>
  </si>
  <si>
    <t>1996-2015</t>
  </si>
  <si>
    <t>2017-</t>
  </si>
  <si>
    <t>10-krone notes</t>
  </si>
  <si>
    <t>1945-53</t>
  </si>
  <si>
    <t>1954-74</t>
  </si>
  <si>
    <t>1972-85</t>
  </si>
  <si>
    <t>5-krone notes</t>
  </si>
  <si>
    <t>1945-54</t>
  </si>
  <si>
    <t>1955-63</t>
  </si>
  <si>
    <t>Low denomination banknotes</t>
  </si>
  <si>
    <t>1-krone notes</t>
  </si>
  <si>
    <t>1940-50</t>
  </si>
  <si>
    <t>2-krone notes</t>
  </si>
  <si>
    <t>The table shows production periods for the various denominations and series. The year on the notes may differ from the production periods.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</si>
</sst>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dd/mm/yyyy;@"/>
    <numFmt numFmtId="165" formatCode="0.0"/>
    <numFmt numFmtId="166" formatCode="#,##0.0"/>
    <numFmt numFmtId="167" formatCode="_(* #,##0.00_);_(* \(#,##0.00\);_(* &quot;-&quot;??_);_(@_)"/>
    <numFmt numFmtId="168" formatCode="#,##0.0_);\(#,##0.0\)"/>
    <numFmt numFmtId="169" formatCode="0.0\ %"/>
    <numFmt numFmtId="170" formatCode="_ * #,##0_ ;_ * \-#,##0_ ;_ * &quot;-&quot;??_ ;_ @_ "/>
    <numFmt numFmtId="171" formatCode="#,##0_ ;\-#,##0\ "/>
  </numFmts>
  <fonts count="18" x14ac:knownFonts="1">
    <font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20"/>
      <color rgb="FF668E36"/>
      <name val="Times New Roman"/>
      <family val="1"/>
    </font>
    <font>
      <b/>
      <sz val="12"/>
      <color theme="1"/>
      <name val="Arial"/>
      <family val="2"/>
    </font>
    <font>
      <u/>
      <sz val="9"/>
      <color rgb="FF017BB6"/>
      <name val="Arial"/>
      <family val="2"/>
    </font>
    <font>
      <u/>
      <sz val="9"/>
      <color rgb="FF224C6E"/>
      <name val="Arial"/>
      <family val="2"/>
    </font>
    <font>
      <vertAlign val="superscript"/>
      <sz val="9"/>
      <color theme="1"/>
      <name val="Arial"/>
      <family val="2"/>
    </font>
    <font>
      <sz val="20"/>
      <name val="Times New Roman"/>
      <family val="1"/>
    </font>
    <font>
      <sz val="12"/>
      <color theme="1"/>
      <name val="Arial"/>
      <family val="2"/>
    </font>
    <font>
      <sz val="18"/>
      <name val="Arial"/>
      <family val="2"/>
    </font>
    <font>
      <sz val="16"/>
      <name val="Arial"/>
      <family val="2"/>
    </font>
    <font>
      <vertAlign val="superscript"/>
      <sz val="9"/>
      <name val="Arial"/>
      <family val="2"/>
    </font>
    <font>
      <sz val="9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2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2"/>
      </top>
      <bottom/>
      <diagonal/>
    </border>
    <border>
      <left style="thin">
        <color indexed="64"/>
      </left>
      <right/>
      <top style="thin">
        <color theme="2"/>
      </top>
      <bottom style="thin">
        <color indexed="64"/>
      </bottom>
      <diagonal/>
    </border>
  </borders>
  <cellStyleXfs count="36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6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6" fillId="3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6" fillId="4" borderId="0"/>
    <xf numFmtId="0" fontId="1" fillId="2" borderId="0"/>
    <xf numFmtId="168" fontId="3" fillId="0" borderId="0">
      <alignment vertical="center"/>
    </xf>
    <xf numFmtId="0" fontId="3" fillId="0" borderId="1">
      <alignment horizontal="right" vertical="center"/>
    </xf>
    <xf numFmtId="0" fontId="3" fillId="0" borderId="1">
      <alignment horizontal="right" vertical="center"/>
    </xf>
    <xf numFmtId="0" fontId="3" fillId="0" borderId="1">
      <alignment horizontal="right" vertical="center"/>
    </xf>
    <xf numFmtId="0" fontId="3" fillId="0" borderId="1">
      <alignment horizontal="right" vertical="center"/>
    </xf>
    <xf numFmtId="0" fontId="3" fillId="0" borderId="1">
      <alignment horizontal="right" vertical="center"/>
    </xf>
    <xf numFmtId="0" fontId="3" fillId="0" borderId="1">
      <alignment horizontal="right" vertical="center"/>
    </xf>
    <xf numFmtId="0" fontId="3" fillId="0" borderId="1">
      <alignment horizontal="right" vertical="center"/>
    </xf>
    <xf numFmtId="0" fontId="3" fillId="0" borderId="1">
      <alignment horizontal="right" vertical="center"/>
    </xf>
    <xf numFmtId="0" fontId="3" fillId="0" borderId="1">
      <alignment horizontal="right" vertical="center"/>
    </xf>
    <xf numFmtId="0" fontId="3" fillId="0" borderId="1">
      <alignment horizontal="right" vertical="center"/>
    </xf>
    <xf numFmtId="0" fontId="3" fillId="0" borderId="1">
      <alignment horizontal="right" vertical="center"/>
    </xf>
    <xf numFmtId="0" fontId="3" fillId="0" borderId="1">
      <alignment horizontal="right" vertical="center"/>
    </xf>
    <xf numFmtId="0" fontId="3" fillId="0" borderId="1">
      <alignment horizontal="right" vertical="center"/>
    </xf>
    <xf numFmtId="0" fontId="3" fillId="0" borderId="1">
      <alignment horizontal="right" vertical="center"/>
    </xf>
    <xf numFmtId="43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9" fontId="6" fillId="0" borderId="0" applyFont="0" applyFill="0" applyBorder="0" applyAlignment="0" applyProtection="0"/>
    <xf numFmtId="0" fontId="6" fillId="0" borderId="0"/>
  </cellStyleXfs>
  <cellXfs count="150">
    <xf numFmtId="0" fontId="0" fillId="0" borderId="0" xfId="0"/>
    <xf numFmtId="0" fontId="9" fillId="0" borderId="0" xfId="5" applyAlignment="1" applyProtection="1"/>
    <xf numFmtId="164" fontId="0" fillId="0" borderId="0" xfId="0" applyNumberFormat="1"/>
    <xf numFmtId="166" fontId="0" fillId="0" borderId="0" xfId="0" applyNumberFormat="1" applyAlignment="1">
      <alignment horizontal="right" indent="2"/>
    </xf>
    <xf numFmtId="166" fontId="0" fillId="0" borderId="0" xfId="0" applyNumberFormat="1"/>
    <xf numFmtId="166" fontId="0" fillId="5" borderId="0" xfId="0" applyNumberFormat="1" applyFill="1" applyAlignment="1">
      <alignment horizontal="right" indent="2"/>
    </xf>
    <xf numFmtId="0" fontId="0" fillId="5" borderId="0" xfId="0" applyFill="1"/>
    <xf numFmtId="169" fontId="0" fillId="5" borderId="0" xfId="34" applyNumberFormat="1" applyFont="1" applyFill="1"/>
    <xf numFmtId="165" fontId="6" fillId="4" borderId="3" xfId="11" applyNumberFormat="1" applyBorder="1" applyAlignment="1">
      <alignment horizontal="right"/>
    </xf>
    <xf numFmtId="165" fontId="6" fillId="4" borderId="7" xfId="11" applyNumberFormat="1" applyBorder="1" applyAlignment="1">
      <alignment horizontal="right"/>
    </xf>
    <xf numFmtId="0" fontId="14" fillId="0" borderId="0" xfId="0" applyFont="1"/>
    <xf numFmtId="0" fontId="13" fillId="0" borderId="0" xfId="4" applyFont="1"/>
    <xf numFmtId="0" fontId="15" fillId="0" borderId="0" xfId="3" applyFont="1"/>
    <xf numFmtId="0" fontId="12" fillId="0" borderId="0" xfId="3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2" fillId="0" borderId="0" xfId="3" applyFont="1" applyAlignment="1">
      <alignment horizontal="right"/>
    </xf>
    <xf numFmtId="165" fontId="0" fillId="4" borderId="3" xfId="11" applyNumberFormat="1" applyFont="1" applyBorder="1" applyAlignment="1">
      <alignment horizontal="right"/>
    </xf>
    <xf numFmtId="166" fontId="4" fillId="5" borderId="0" xfId="8" applyNumberFormat="1" applyFont="1" applyFill="1" applyAlignment="1">
      <alignment horizontal="right"/>
    </xf>
    <xf numFmtId="170" fontId="0" fillId="0" borderId="8" xfId="28" applyNumberFormat="1" applyFont="1" applyFill="1" applyBorder="1" applyAlignment="1">
      <alignment horizontal="right"/>
    </xf>
    <xf numFmtId="0" fontId="6" fillId="0" borderId="2" xfId="11" applyFill="1" applyBorder="1"/>
    <xf numFmtId="0" fontId="6" fillId="4" borderId="13" xfId="11" applyBorder="1" applyAlignment="1">
      <alignment horizontal="right" indent="2"/>
    </xf>
    <xf numFmtId="0" fontId="6" fillId="4" borderId="14" xfId="11" applyBorder="1" applyAlignment="1">
      <alignment horizontal="right" indent="2"/>
    </xf>
    <xf numFmtId="0" fontId="6" fillId="4" borderId="15" xfId="11" applyBorder="1" applyAlignment="1">
      <alignment horizontal="right" indent="2"/>
    </xf>
    <xf numFmtId="0" fontId="6" fillId="4" borderId="16" xfId="11" applyBorder="1" applyAlignment="1">
      <alignment horizontal="right" indent="2"/>
    </xf>
    <xf numFmtId="165" fontId="6" fillId="4" borderId="10" xfId="11" applyNumberFormat="1" applyBorder="1" applyAlignment="1">
      <alignment horizontal="right" indent="2"/>
    </xf>
    <xf numFmtId="166" fontId="0" fillId="5" borderId="2" xfId="0" applyNumberFormat="1" applyFill="1" applyBorder="1" applyAlignment="1">
      <alignment horizontal="right" indent="2"/>
    </xf>
    <xf numFmtId="165" fontId="6" fillId="4" borderId="3" xfId="11" applyNumberFormat="1" applyBorder="1" applyAlignment="1">
      <alignment horizontal="right" indent="2"/>
    </xf>
    <xf numFmtId="166" fontId="0" fillId="5" borderId="6" xfId="0" applyNumberFormat="1" applyFill="1" applyBorder="1" applyAlignment="1">
      <alignment horizontal="right" indent="2"/>
    </xf>
    <xf numFmtId="166" fontId="0" fillId="5" borderId="5" xfId="0" applyNumberFormat="1" applyFill="1" applyBorder="1" applyAlignment="1">
      <alignment horizontal="right" indent="2"/>
    </xf>
    <xf numFmtId="165" fontId="6" fillId="4" borderId="3" xfId="11" applyNumberFormat="1" applyBorder="1" applyAlignment="1">
      <alignment horizontal="right" indent="3"/>
    </xf>
    <xf numFmtId="165" fontId="6" fillId="4" borderId="10" xfId="11" applyNumberFormat="1" applyBorder="1" applyAlignment="1">
      <alignment horizontal="right" indent="3"/>
    </xf>
    <xf numFmtId="0" fontId="6" fillId="4" borderId="12" xfId="11" applyBorder="1" applyAlignment="1">
      <alignment horizontal="right" indent="1"/>
    </xf>
    <xf numFmtId="0" fontId="6" fillId="4" borderId="13" xfId="11" applyBorder="1" applyAlignment="1">
      <alignment horizontal="right" indent="1"/>
    </xf>
    <xf numFmtId="0" fontId="6" fillId="4" borderId="15" xfId="11" applyBorder="1" applyAlignment="1">
      <alignment horizontal="right" indent="1"/>
    </xf>
    <xf numFmtId="0" fontId="0" fillId="4" borderId="15" xfId="11" applyFont="1" applyBorder="1" applyAlignment="1">
      <alignment horizontal="right" indent="1"/>
    </xf>
    <xf numFmtId="0" fontId="0" fillId="4" borderId="16" xfId="11" applyFont="1" applyBorder="1" applyAlignment="1">
      <alignment horizontal="right" indent="1"/>
    </xf>
    <xf numFmtId="0" fontId="6" fillId="4" borderId="11" xfId="11" applyBorder="1" applyAlignment="1">
      <alignment horizontal="right" indent="1"/>
    </xf>
    <xf numFmtId="0" fontId="0" fillId="4" borderId="17" xfId="11" applyFont="1" applyBorder="1" applyAlignment="1">
      <alignment horizontal="right" indent="1"/>
    </xf>
    <xf numFmtId="0" fontId="6" fillId="4" borderId="16" xfId="11" applyBorder="1" applyAlignment="1">
      <alignment horizontal="right" indent="1"/>
    </xf>
    <xf numFmtId="0" fontId="6" fillId="0" borderId="0" xfId="11" applyFill="1" applyAlignment="1">
      <alignment horizontal="right" indent="2"/>
    </xf>
    <xf numFmtId="0" fontId="6" fillId="4" borderId="14" xfId="11" applyBorder="1" applyAlignment="1">
      <alignment horizontal="right" indent="1"/>
    </xf>
    <xf numFmtId="166" fontId="0" fillId="0" borderId="4" xfId="0" applyNumberFormat="1" applyBorder="1" applyAlignment="1">
      <alignment horizontal="right" indent="2"/>
    </xf>
    <xf numFmtId="166" fontId="0" fillId="0" borderId="9" xfId="0" applyNumberFormat="1" applyBorder="1" applyAlignment="1">
      <alignment horizontal="right" indent="2"/>
    </xf>
    <xf numFmtId="4" fontId="0" fillId="0" borderId="4" xfId="0" applyNumberFormat="1" applyBorder="1" applyAlignment="1">
      <alignment horizontal="right" indent="2"/>
    </xf>
    <xf numFmtId="0" fontId="0" fillId="4" borderId="15" xfId="11" applyFont="1" applyBorder="1" applyAlignment="1">
      <alignment horizontal="right" indent="2"/>
    </xf>
    <xf numFmtId="0" fontId="0" fillId="4" borderId="16" xfId="11" applyFont="1" applyBorder="1" applyAlignment="1">
      <alignment horizontal="right" indent="2"/>
    </xf>
    <xf numFmtId="166" fontId="0" fillId="0" borderId="9" xfId="0" applyNumberFormat="1" applyBorder="1" applyAlignment="1">
      <alignment horizontal="right" indent="1"/>
    </xf>
    <xf numFmtId="166" fontId="0" fillId="0" borderId="0" xfId="0" applyNumberFormat="1" applyAlignment="1">
      <alignment horizontal="right" indent="1"/>
    </xf>
    <xf numFmtId="4" fontId="0" fillId="0" borderId="9" xfId="0" applyNumberFormat="1" applyBorder="1" applyAlignment="1">
      <alignment horizontal="right" indent="1"/>
    </xf>
    <xf numFmtId="4" fontId="0" fillId="0" borderId="0" xfId="0" applyNumberFormat="1" applyAlignment="1">
      <alignment horizontal="right" indent="1"/>
    </xf>
    <xf numFmtId="165" fontId="0" fillId="4" borderId="10" xfId="11" applyNumberFormat="1" applyFont="1" applyBorder="1" applyAlignment="1">
      <alignment horizontal="right" indent="2"/>
    </xf>
    <xf numFmtId="171" fontId="0" fillId="0" borderId="4" xfId="28" applyNumberFormat="1" applyFont="1" applyFill="1" applyBorder="1" applyAlignment="1">
      <alignment horizontal="right" indent="1"/>
    </xf>
    <xf numFmtId="171" fontId="4" fillId="0" borderId="4" xfId="28" applyNumberFormat="1" applyFont="1" applyFill="1" applyBorder="1" applyAlignment="1">
      <alignment horizontal="right" indent="1"/>
    </xf>
    <xf numFmtId="0" fontId="6" fillId="4" borderId="14" xfId="11" applyBorder="1" applyAlignment="1">
      <alignment horizontal="left" wrapText="1" indent="1"/>
    </xf>
    <xf numFmtId="0" fontId="6" fillId="4" borderId="18" xfId="11" applyBorder="1" applyAlignment="1">
      <alignment horizontal="right" indent="1"/>
    </xf>
    <xf numFmtId="0" fontId="0" fillId="0" borderId="0" xfId="0" applyAlignment="1">
      <alignment vertical="top" wrapText="1"/>
    </xf>
    <xf numFmtId="0" fontId="15" fillId="0" borderId="0" xfId="3" applyFont="1" applyAlignment="1">
      <alignment horizontal="left"/>
    </xf>
    <xf numFmtId="166" fontId="0" fillId="0" borderId="9" xfId="0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4" xfId="0" applyNumberFormat="1" applyBorder="1" applyAlignment="1">
      <alignment horizontal="right" indent="1"/>
    </xf>
    <xf numFmtId="166" fontId="0" fillId="0" borderId="6" xfId="0" applyNumberFormat="1" applyBorder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2" xfId="0" applyNumberFormat="1" applyBorder="1" applyAlignment="1">
      <alignment horizontal="right" indent="1"/>
    </xf>
    <xf numFmtId="166" fontId="4" fillId="5" borderId="19" xfId="8" applyNumberFormat="1" applyFont="1" applyFill="1" applyBorder="1"/>
    <xf numFmtId="166" fontId="4" fillId="5" borderId="20" xfId="8" applyNumberFormat="1" applyFont="1" applyFill="1" applyBorder="1"/>
    <xf numFmtId="166" fontId="4" fillId="5" borderId="9" xfId="8" applyNumberFormat="1" applyFont="1" applyFill="1" applyBorder="1"/>
    <xf numFmtId="166" fontId="4" fillId="5" borderId="0" xfId="8" applyNumberFormat="1" applyFont="1" applyFill="1"/>
    <xf numFmtId="166" fontId="0" fillId="5" borderId="4" xfId="0" applyNumberFormat="1" applyFill="1" applyBorder="1" applyAlignment="1">
      <alignment horizontal="right" indent="1"/>
    </xf>
    <xf numFmtId="166" fontId="4" fillId="5" borderId="6" xfId="8" applyNumberFormat="1" applyFont="1" applyFill="1" applyBorder="1"/>
    <xf numFmtId="166" fontId="4" fillId="5" borderId="5" xfId="8" applyNumberFormat="1" applyFont="1" applyFill="1" applyBorder="1"/>
    <xf numFmtId="166" fontId="0" fillId="5" borderId="2" xfId="0" applyNumberFormat="1" applyFill="1" applyBorder="1" applyAlignment="1">
      <alignment horizontal="right" indent="1"/>
    </xf>
    <xf numFmtId="166" fontId="0" fillId="0" borderId="5" xfId="0" applyNumberFormat="1" applyBorder="1" applyAlignment="1">
      <alignment horizontal="right" indent="1"/>
    </xf>
    <xf numFmtId="166" fontId="5" fillId="0" borderId="19" xfId="9" applyNumberFormat="1" applyFont="1" applyBorder="1" applyAlignment="1">
      <alignment horizontal="right" indent="1"/>
    </xf>
    <xf numFmtId="166" fontId="5" fillId="0" borderId="20" xfId="9" applyNumberFormat="1" applyFont="1" applyBorder="1" applyAlignment="1">
      <alignment horizontal="right" indent="1"/>
    </xf>
    <xf numFmtId="166" fontId="5" fillId="0" borderId="21" xfId="9" applyNumberFormat="1" applyFont="1" applyBorder="1" applyAlignment="1">
      <alignment horizontal="right" indent="1"/>
    </xf>
    <xf numFmtId="166" fontId="5" fillId="0" borderId="9" xfId="9" applyNumberFormat="1" applyFont="1" applyBorder="1" applyAlignment="1">
      <alignment horizontal="right" indent="1"/>
    </xf>
    <xf numFmtId="166" fontId="5" fillId="0" borderId="0" xfId="9" applyNumberFormat="1" applyFont="1" applyAlignment="1">
      <alignment horizontal="right" indent="1"/>
    </xf>
    <xf numFmtId="166" fontId="5" fillId="0" borderId="4" xfId="9" applyNumberFormat="1" applyFont="1" applyBorder="1" applyAlignment="1">
      <alignment horizontal="right" indent="1"/>
    </xf>
    <xf numFmtId="166" fontId="5" fillId="0" borderId="6" xfId="9" applyNumberFormat="1" applyFont="1" applyBorder="1" applyAlignment="1">
      <alignment horizontal="right" indent="1"/>
    </xf>
    <xf numFmtId="166" fontId="5" fillId="0" borderId="5" xfId="9" applyNumberFormat="1" applyFont="1" applyBorder="1" applyAlignment="1">
      <alignment horizontal="right" indent="1"/>
    </xf>
    <xf numFmtId="166" fontId="5" fillId="0" borderId="2" xfId="9" applyNumberFormat="1" applyFont="1" applyBorder="1" applyAlignment="1">
      <alignment horizontal="right" indent="1"/>
    </xf>
    <xf numFmtId="166" fontId="0" fillId="0" borderId="6" xfId="0" applyNumberFormat="1" applyBorder="1" applyAlignment="1">
      <alignment horizontal="right" indent="2"/>
    </xf>
    <xf numFmtId="166" fontId="0" fillId="0" borderId="5" xfId="0" applyNumberFormat="1" applyBorder="1" applyAlignment="1">
      <alignment horizontal="right" indent="2"/>
    </xf>
    <xf numFmtId="166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166" fontId="0" fillId="0" borderId="6" xfId="0" applyNumberFormat="1" applyBorder="1" applyAlignment="1">
      <alignment horizontal="right" indent="1"/>
    </xf>
    <xf numFmtId="4" fontId="0" fillId="0" borderId="6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171" fontId="0" fillId="0" borderId="21" xfId="28" applyNumberFormat="1" applyFont="1" applyFill="1" applyBorder="1" applyAlignment="1">
      <alignment horizontal="right" indent="1"/>
    </xf>
    <xf numFmtId="0" fontId="0" fillId="0" borderId="0" xfId="0" applyAlignment="1">
      <alignment horizontal="center"/>
    </xf>
    <xf numFmtId="165" fontId="6" fillId="4" borderId="3" xfId="11" applyNumberFormat="1" applyBorder="1" applyAlignment="1">
      <alignment horizontal="center"/>
    </xf>
    <xf numFmtId="165" fontId="0" fillId="4" borderId="10" xfId="1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15" xfId="11" applyFont="1" applyBorder="1" applyAlignment="1">
      <alignment horizontal="center"/>
    </xf>
    <xf numFmtId="0" fontId="0" fillId="4" borderId="16" xfId="11" applyFont="1" applyBorder="1" applyAlignment="1">
      <alignment horizontal="center"/>
    </xf>
    <xf numFmtId="0" fontId="0" fillId="4" borderId="22" xfId="11" applyFont="1" applyBorder="1" applyAlignment="1">
      <alignment horizontal="right" indent="2"/>
    </xf>
    <xf numFmtId="0" fontId="0" fillId="4" borderId="9" xfId="11" applyFont="1" applyBorder="1" applyAlignment="1">
      <alignment horizontal="right" indent="2"/>
    </xf>
    <xf numFmtId="4" fontId="0" fillId="0" borderId="9" xfId="0" applyNumberFormat="1" applyBorder="1" applyAlignment="1">
      <alignment horizontal="right" indent="5"/>
    </xf>
    <xf numFmtId="4" fontId="0" fillId="0" borderId="0" xfId="0" applyNumberFormat="1" applyAlignment="1">
      <alignment horizontal="right" indent="5"/>
    </xf>
    <xf numFmtId="4" fontId="0" fillId="0" borderId="4" xfId="0" applyNumberFormat="1" applyBorder="1" applyAlignment="1">
      <alignment horizontal="right" indent="4"/>
    </xf>
    <xf numFmtId="4" fontId="0" fillId="0" borderId="6" xfId="0" applyNumberFormat="1" applyBorder="1" applyAlignment="1">
      <alignment horizontal="right" indent="5"/>
    </xf>
    <xf numFmtId="4" fontId="0" fillId="0" borderId="5" xfId="0" applyNumberFormat="1" applyBorder="1" applyAlignment="1">
      <alignment horizontal="right" indent="5"/>
    </xf>
    <xf numFmtId="4" fontId="0" fillId="0" borderId="2" xfId="0" applyNumberFormat="1" applyBorder="1" applyAlignment="1">
      <alignment horizontal="right" indent="4"/>
    </xf>
    <xf numFmtId="0" fontId="6" fillId="4" borderId="22" xfId="11" applyBorder="1" applyAlignment="1">
      <alignment horizontal="right" indent="2"/>
    </xf>
    <xf numFmtId="170" fontId="0" fillId="0" borderId="0" xfId="28" applyNumberFormat="1" applyFont="1" applyFill="1" applyBorder="1" applyAlignment="1">
      <alignment horizontal="right" indent="1"/>
    </xf>
    <xf numFmtId="0" fontId="0" fillId="4" borderId="23" xfId="11" applyFont="1" applyBorder="1" applyAlignment="1">
      <alignment horizontal="right" indent="2"/>
    </xf>
    <xf numFmtId="170" fontId="0" fillId="0" borderId="5" xfId="28" applyNumberFormat="1" applyFont="1" applyFill="1" applyBorder="1" applyAlignment="1">
      <alignment horizontal="right" indent="1"/>
    </xf>
    <xf numFmtId="170" fontId="0" fillId="0" borderId="19" xfId="28" applyNumberFormat="1" applyFont="1" applyBorder="1" applyAlignment="1">
      <alignment horizontal="right" indent="1"/>
    </xf>
    <xf numFmtId="170" fontId="0" fillId="0" borderId="20" xfId="28" applyNumberFormat="1" applyFont="1" applyBorder="1" applyAlignment="1">
      <alignment horizontal="right" indent="1"/>
    </xf>
    <xf numFmtId="170" fontId="0" fillId="0" borderId="20" xfId="28" applyNumberFormat="1" applyFont="1" applyFill="1" applyBorder="1" applyAlignment="1">
      <alignment horizontal="right" indent="1"/>
    </xf>
    <xf numFmtId="170" fontId="0" fillId="0" borderId="9" xfId="28" applyNumberFormat="1" applyFont="1" applyBorder="1" applyAlignment="1">
      <alignment horizontal="right" indent="1"/>
    </xf>
    <xf numFmtId="170" fontId="0" fillId="0" borderId="0" xfId="28" applyNumberFormat="1" applyFont="1" applyBorder="1" applyAlignment="1">
      <alignment horizontal="right" indent="1"/>
    </xf>
    <xf numFmtId="170" fontId="4" fillId="0" borderId="0" xfId="28" applyNumberFormat="1" applyFont="1" applyBorder="1" applyAlignment="1">
      <alignment horizontal="right" indent="1"/>
    </xf>
    <xf numFmtId="170" fontId="4" fillId="0" borderId="0" xfId="28" applyNumberFormat="1" applyFont="1" applyFill="1" applyBorder="1" applyAlignment="1">
      <alignment horizontal="right" indent="1"/>
    </xf>
    <xf numFmtId="0" fontId="0" fillId="4" borderId="6" xfId="11" applyFont="1" applyBorder="1" applyAlignment="1">
      <alignment horizontal="right" indent="2"/>
    </xf>
    <xf numFmtId="170" fontId="0" fillId="0" borderId="6" xfId="28" applyNumberFormat="1" applyFont="1" applyBorder="1" applyAlignment="1">
      <alignment horizontal="right" indent="1"/>
    </xf>
    <xf numFmtId="170" fontId="4" fillId="0" borderId="5" xfId="28" applyNumberFormat="1" applyFont="1" applyBorder="1" applyAlignment="1">
      <alignment horizontal="right" indent="1"/>
    </xf>
    <xf numFmtId="170" fontId="4" fillId="0" borderId="5" xfId="28" applyNumberFormat="1" applyFont="1" applyFill="1" applyBorder="1" applyAlignment="1">
      <alignment horizontal="right" inden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0" fillId="4" borderId="17" xfId="11" applyFont="1" applyBorder="1" applyAlignment="1">
      <alignment horizontal="right" indent="2"/>
    </xf>
    <xf numFmtId="0" fontId="0" fillId="0" borderId="20" xfId="0" applyBorder="1" applyAlignment="1">
      <alignment wrapText="1"/>
    </xf>
    <xf numFmtId="0" fontId="17" fillId="0" borderId="0" xfId="0" applyFont="1"/>
    <xf numFmtId="165" fontId="6" fillId="4" borderId="10" xfId="11" applyNumberFormat="1" applyBorder="1" applyAlignment="1">
      <alignment horizontal="center"/>
    </xf>
    <xf numFmtId="49" fontId="4" fillId="0" borderId="9" xfId="28" applyNumberFormat="1" applyFont="1" applyBorder="1" applyAlignment="1">
      <alignment horizontal="center"/>
    </xf>
    <xf numFmtId="49" fontId="4" fillId="0" borderId="0" xfId="28" applyNumberFormat="1" applyFont="1" applyBorder="1" applyAlignment="1">
      <alignment horizontal="center"/>
    </xf>
    <xf numFmtId="49" fontId="4" fillId="0" borderId="4" xfId="28" applyNumberFormat="1" applyFont="1" applyBorder="1" applyAlignment="1">
      <alignment horizontal="center"/>
    </xf>
    <xf numFmtId="49" fontId="4" fillId="0" borderId="6" xfId="28" applyNumberFormat="1" applyFont="1" applyBorder="1" applyAlignment="1">
      <alignment horizontal="center"/>
    </xf>
    <xf numFmtId="49" fontId="4" fillId="0" borderId="5" xfId="28" applyNumberFormat="1" applyFont="1" applyBorder="1" applyAlignment="1">
      <alignment horizontal="center"/>
    </xf>
    <xf numFmtId="49" fontId="4" fillId="0" borderId="2" xfId="28" applyNumberFormat="1" applyFont="1" applyBorder="1" applyAlignment="1">
      <alignment horizontal="center"/>
    </xf>
    <xf numFmtId="165" fontId="6" fillId="4" borderId="10" xfId="11" applyNumberFormat="1" applyBorder="1" applyAlignment="1">
      <alignment horizontal="right"/>
    </xf>
    <xf numFmtId="166" fontId="6" fillId="5" borderId="21" xfId="35" applyNumberFormat="1" applyFill="1" applyBorder="1" applyAlignment="1">
      <alignment horizontal="right" indent="1"/>
    </xf>
    <xf numFmtId="166" fontId="6" fillId="5" borderId="4" xfId="35" applyNumberFormat="1" applyFill="1" applyBorder="1" applyAlignment="1">
      <alignment horizontal="right" indent="1"/>
    </xf>
    <xf numFmtId="170" fontId="4" fillId="0" borderId="4" xfId="28" applyNumberFormat="1" applyFont="1" applyFill="1" applyBorder="1" applyAlignment="1">
      <alignment horizontal="right" indent="1"/>
    </xf>
    <xf numFmtId="170" fontId="4" fillId="0" borderId="2" xfId="28" applyNumberFormat="1" applyFont="1" applyFill="1" applyBorder="1" applyAlignment="1">
      <alignment horizontal="right" indent="1"/>
    </xf>
    <xf numFmtId="0" fontId="15" fillId="0" borderId="5" xfId="3" applyFont="1" applyBorder="1" applyAlignment="1">
      <alignment horizontal="left"/>
    </xf>
    <xf numFmtId="0" fontId="0" fillId="0" borderId="0" xfId="0"/>
    <xf numFmtId="0" fontId="0" fillId="0" borderId="0" xfId="0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vertical="top" wrapText="1"/>
      <protection locked="0"/>
    </xf>
    <xf numFmtId="0" fontId="0" fillId="0" borderId="0" xfId="0" applyAlignment="1">
      <alignment horizontal="left" vertical="top" wrapText="1"/>
    </xf>
    <xf numFmtId="0" fontId="14" fillId="0" borderId="0" xfId="0" applyFont="1"/>
  </cellXfs>
  <cellStyles count="36">
    <cellStyle name="Comma" xfId="28" builtinId="3"/>
    <cellStyle name="Dato" xfId="2" xr:uid="{00000000-0005-0000-0000-000001000000}"/>
    <cellStyle name="Followed Hyperlink" xfId="1" builtinId="9" customBuiltin="1"/>
    <cellStyle name="Forside overskrift 1" xfId="3" xr:uid="{00000000-0005-0000-0000-000003000000}"/>
    <cellStyle name="Forside overskrift 2" xfId="4" xr:uid="{00000000-0005-0000-0000-000004000000}"/>
    <cellStyle name="Hyperlink" xfId="5" builtinId="8" customBuiltin="1"/>
    <cellStyle name="Kolonne" xfId="6" xr:uid="{00000000-0005-0000-0000-000006000000}"/>
    <cellStyle name="Normal" xfId="0" builtinId="0" customBuiltin="1"/>
    <cellStyle name="Normal 15" xfId="7" xr:uid="{00000000-0005-0000-0000-000008000000}"/>
    <cellStyle name="Normal 4" xfId="35" xr:uid="{AA4E59E0-0B68-415B-A3C2-02C60E232EF3}"/>
    <cellStyle name="Normal 5" xfId="8" xr:uid="{00000000-0005-0000-0000-000009000000}"/>
    <cellStyle name="Normal 7" xfId="9" xr:uid="{00000000-0005-0000-0000-00000A000000}"/>
    <cellStyle name="Normal 8" xfId="10" xr:uid="{00000000-0005-0000-0000-00000B000000}"/>
    <cellStyle name="Percent" xfId="34" builtinId="5"/>
    <cellStyle name="Rad" xfId="11" xr:uid="{00000000-0005-0000-0000-00000D000000}"/>
    <cellStyle name="Tabelltittel" xfId="12" xr:uid="{00000000-0005-0000-0000-00000E000000}"/>
    <cellStyle name="tall" xfId="13" xr:uid="{00000000-0005-0000-0000-00000F000000}"/>
    <cellStyle name="tittel 10" xfId="14" xr:uid="{00000000-0005-0000-0000-000010000000}"/>
    <cellStyle name="tittel 11" xfId="15" xr:uid="{00000000-0005-0000-0000-000011000000}"/>
    <cellStyle name="tittel 12" xfId="16" xr:uid="{00000000-0005-0000-0000-000012000000}"/>
    <cellStyle name="tittel 13" xfId="17" xr:uid="{00000000-0005-0000-0000-000013000000}"/>
    <cellStyle name="tittel 14" xfId="18" xr:uid="{00000000-0005-0000-0000-000014000000}"/>
    <cellStyle name="tittel 15" xfId="19" xr:uid="{00000000-0005-0000-0000-000015000000}"/>
    <cellStyle name="tittel 2" xfId="20" xr:uid="{00000000-0005-0000-0000-000016000000}"/>
    <cellStyle name="tittel 3" xfId="21" xr:uid="{00000000-0005-0000-0000-000017000000}"/>
    <cellStyle name="tittel 4" xfId="22" xr:uid="{00000000-0005-0000-0000-000018000000}"/>
    <cellStyle name="tittel 5" xfId="23" xr:uid="{00000000-0005-0000-0000-000019000000}"/>
    <cellStyle name="tittel 6" xfId="24" xr:uid="{00000000-0005-0000-0000-00001A000000}"/>
    <cellStyle name="tittel 7" xfId="25" xr:uid="{00000000-0005-0000-0000-00001B000000}"/>
    <cellStyle name="tittel 8" xfId="26" xr:uid="{00000000-0005-0000-0000-00001C000000}"/>
    <cellStyle name="tittel 9" xfId="27" xr:uid="{00000000-0005-0000-0000-00001D000000}"/>
    <cellStyle name="Tusenskille 15" xfId="29" xr:uid="{00000000-0005-0000-0000-00001E000000}"/>
    <cellStyle name="Tusenskille 2" xfId="30" xr:uid="{00000000-0005-0000-0000-00001F000000}"/>
    <cellStyle name="Tusenskille 9" xfId="31" xr:uid="{00000000-0005-0000-0000-000020000000}"/>
    <cellStyle name="Udefinert" xfId="32" xr:uid="{00000000-0005-0000-0000-000021000000}"/>
    <cellStyle name="årstall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orges-bank.n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70728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7FD815-E7CC-4A05-8285-FCE23F220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908928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138D9D-30C9-440C-898A-B1FFD185D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556503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87F0C1-800F-410E-8E95-D8D677AC8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756528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EC9E5-3DEF-4F26-9D1D-A0252970E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908928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D837AE-566D-4E72-800E-7CE7E2A9B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908928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D399D3-49F9-4601-BB2E-83AB937FD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2148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1F5379-A580-4A3B-A348-8AF242B0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908928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A21058-FD6A-4F69-9329-09A42F6E8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908928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7B3D6E-FAB4-47AC-B80F-A4AE87A89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908928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E9CBFB-E42A-46B6-A70B-0F6F74DDF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908928</xdr:colOff>
      <xdr:row>0</xdr:row>
      <xdr:rowOff>677322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7EEE9-6494-41EE-8E2C-EB51A2C2D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37603" cy="677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orges-bank.no/en/disclaimer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showGridLines="0" tabSelected="1" workbookViewId="0">
      <selection activeCell="A36" sqref="A36"/>
    </sheetView>
  </sheetViews>
  <sheetFormatPr defaultColWidth="9.125" defaultRowHeight="11.4" x14ac:dyDescent="0.2"/>
  <cols>
    <col min="1" max="1" width="12.375" customWidth="1"/>
    <col min="2" max="2" width="12.625" customWidth="1"/>
    <col min="3" max="3" width="12.75" customWidth="1"/>
    <col min="4" max="4" width="13.875" customWidth="1"/>
    <col min="5" max="5" width="12.25" customWidth="1"/>
    <col min="6" max="6" width="12.75" customWidth="1"/>
    <col min="7" max="7" width="13.375" customWidth="1"/>
  </cols>
  <sheetData>
    <row r="1" spans="1:4" ht="60" customHeight="1" x14ac:dyDescent="0.2"/>
    <row r="2" spans="1:4" ht="20.399999999999999" x14ac:dyDescent="0.35">
      <c r="A2" s="142" t="s">
        <v>0</v>
      </c>
      <c r="B2" s="142"/>
      <c r="C2" s="142"/>
      <c r="D2" s="142"/>
    </row>
    <row r="4" spans="1:4" ht="15" x14ac:dyDescent="0.25">
      <c r="A4" s="11" t="s">
        <v>1</v>
      </c>
    </row>
    <row r="6" spans="1:4" x14ac:dyDescent="0.2">
      <c r="A6" s="1" t="s">
        <v>2</v>
      </c>
    </row>
    <row r="8" spans="1:4" x14ac:dyDescent="0.2">
      <c r="A8" s="1" t="s">
        <v>3</v>
      </c>
    </row>
    <row r="10" spans="1:4" x14ac:dyDescent="0.2">
      <c r="A10" s="1" t="s">
        <v>4</v>
      </c>
    </row>
    <row r="11" spans="1:4" x14ac:dyDescent="0.2">
      <c r="A11" s="1"/>
    </row>
    <row r="12" spans="1:4" x14ac:dyDescent="0.2">
      <c r="A12" s="1" t="s">
        <v>5</v>
      </c>
    </row>
    <row r="13" spans="1:4" x14ac:dyDescent="0.2">
      <c r="A13" s="1"/>
    </row>
    <row r="14" spans="1:4" x14ac:dyDescent="0.2">
      <c r="A14" s="1" t="s">
        <v>6</v>
      </c>
    </row>
    <row r="16" spans="1:4" x14ac:dyDescent="0.2">
      <c r="A16" s="1" t="s">
        <v>7</v>
      </c>
    </row>
    <row r="18" spans="1:2" x14ac:dyDescent="0.2">
      <c r="A18" s="1" t="s">
        <v>8</v>
      </c>
    </row>
    <row r="20" spans="1:2" x14ac:dyDescent="0.2">
      <c r="A20" s="1" t="s">
        <v>9</v>
      </c>
    </row>
    <row r="22" spans="1:2" x14ac:dyDescent="0.2">
      <c r="A22" s="1" t="s">
        <v>10</v>
      </c>
    </row>
    <row r="24" spans="1:2" x14ac:dyDescent="0.2">
      <c r="A24" s="1" t="s">
        <v>11</v>
      </c>
    </row>
    <row r="28" spans="1:2" x14ac:dyDescent="0.2">
      <c r="A28" t="s">
        <v>12</v>
      </c>
      <c r="B28" s="2">
        <v>46053</v>
      </c>
    </row>
    <row r="29" spans="1:2" x14ac:dyDescent="0.2">
      <c r="A29" t="s">
        <v>13</v>
      </c>
    </row>
    <row r="30" spans="1:2" x14ac:dyDescent="0.2">
      <c r="A30" s="1" t="s">
        <v>14</v>
      </c>
    </row>
  </sheetData>
  <mergeCells count="1">
    <mergeCell ref="A2:D2"/>
  </mergeCells>
  <hyperlinks>
    <hyperlink ref="A6" location="'Table 1'!A1" display="Table 1: Notes and coins in circulation 2008-2017" xr:uid="{00000000-0004-0000-0000-000000000000}"/>
    <hyperlink ref="A8" location="'Table 2'!A1" display="Table 2: Denominations of coins in circulation 2008-2017" xr:uid="{00000000-0004-0000-0000-000001000000}"/>
    <hyperlink ref="A10" location="'Table 3'!A1" display="Table 3: Denominations of notes in circulation 2008-2017" xr:uid="{00000000-0004-0000-0000-000002000000}"/>
    <hyperlink ref="A12" location="'Table 4'!A1" display="Table 4: Inflow of banknotes 2015-2024" xr:uid="{00000000-0004-0000-0000-000005000000}"/>
    <hyperlink ref="A14" location="'Table 5'!A1" display="Table 5: Velocity of banknote circulation 2015-2024" xr:uid="{00000000-0004-0000-0000-000006000000}"/>
    <hyperlink ref="A16" location="'Table 6'!A1" display="Table 6: Inflow of coins to Norges Bank 2015-2024" xr:uid="{00000000-0004-0000-0000-000007000000}"/>
    <hyperlink ref="A18" location="'Table 7'!A1" display="Table 7: Velocity of coin circulation 2015-2024" xr:uid="{00000000-0004-0000-0000-000008000000}"/>
    <hyperlink ref="A20" location="'Table 8'!A1" display="Table 8: Production of circulation coins 2015-2024" xr:uid="{00000000-0004-0000-0000-000009000000}"/>
    <hyperlink ref="A22" location="'Table 9'!A1" display="Table 9: Banknote production 2015-2024" xr:uid="{00000000-0004-0000-0000-00000A000000}"/>
    <hyperlink ref="A24" location="'Table 10'!A1" display="Table 10: Norges Bank's banknote series 1877-2024" xr:uid="{00000000-0004-0000-0000-00000B000000}"/>
    <hyperlink ref="A30" r:id="rId1" xr:uid="{00000000-0004-0000-0000-00000C000000}"/>
  </hyperlinks>
  <pageMargins left="0.70866141732283472" right="0.70866141732283472" top="0.74803149606299213" bottom="0.74803149606299213" header="0.31496062992125984" footer="0.31496062992125984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18"/>
  <sheetViews>
    <sheetView showGridLines="0" workbookViewId="0">
      <selection activeCell="A9" sqref="A9"/>
    </sheetView>
  </sheetViews>
  <sheetFormatPr defaultColWidth="11.375" defaultRowHeight="11.4" x14ac:dyDescent="0.2"/>
  <cols>
    <col min="1" max="1" width="12.375" customWidth="1"/>
    <col min="2" max="6" width="16.75" customWidth="1"/>
  </cols>
  <sheetData>
    <row r="1" spans="1:6" ht="60" customHeight="1" x14ac:dyDescent="0.2">
      <c r="A1" s="143"/>
      <c r="B1" s="143"/>
      <c r="C1" s="143"/>
    </row>
    <row r="2" spans="1:6" ht="20.399999999999999" x14ac:dyDescent="0.35">
      <c r="A2" s="142" t="s">
        <v>10</v>
      </c>
      <c r="B2" s="142"/>
      <c r="C2" s="142"/>
      <c r="D2" s="142"/>
      <c r="E2" s="142"/>
      <c r="F2" s="142"/>
    </row>
    <row r="4" spans="1:6" ht="15.9" customHeight="1" x14ac:dyDescent="0.2">
      <c r="A4" s="20"/>
      <c r="B4" s="9" t="s">
        <v>41</v>
      </c>
      <c r="C4" s="8" t="s">
        <v>42</v>
      </c>
      <c r="D4" s="8" t="s">
        <v>43</v>
      </c>
      <c r="E4" s="8" t="s">
        <v>44</v>
      </c>
      <c r="F4" s="137" t="s">
        <v>45</v>
      </c>
    </row>
    <row r="5" spans="1:6" ht="15.9" customHeight="1" x14ac:dyDescent="0.2">
      <c r="A5" s="103" t="s">
        <v>62</v>
      </c>
      <c r="B5" s="131" t="s">
        <v>79</v>
      </c>
      <c r="C5" s="132" t="s">
        <v>79</v>
      </c>
      <c r="D5" s="132" t="s">
        <v>80</v>
      </c>
      <c r="E5" s="132" t="s">
        <v>80</v>
      </c>
      <c r="F5" s="133" t="s">
        <v>79</v>
      </c>
    </row>
    <row r="6" spans="1:6" ht="15.9" customHeight="1" x14ac:dyDescent="0.2">
      <c r="A6" s="103">
        <v>2017</v>
      </c>
      <c r="B6" s="131" t="s">
        <v>79</v>
      </c>
      <c r="C6" s="132" t="s">
        <v>79</v>
      </c>
      <c r="D6" s="132" t="s">
        <v>80</v>
      </c>
      <c r="E6" s="132" t="s">
        <v>80</v>
      </c>
      <c r="F6" s="133" t="s">
        <v>80</v>
      </c>
    </row>
    <row r="7" spans="1:6" ht="15.9" customHeight="1" x14ac:dyDescent="0.2">
      <c r="A7" s="103">
        <v>2018</v>
      </c>
      <c r="B7" s="131" t="s">
        <v>79</v>
      </c>
      <c r="C7" s="132" t="s">
        <v>80</v>
      </c>
      <c r="D7" s="132" t="s">
        <v>79</v>
      </c>
      <c r="E7" s="132" t="s">
        <v>79</v>
      </c>
      <c r="F7" s="133" t="s">
        <v>79</v>
      </c>
    </row>
    <row r="8" spans="1:6" ht="15.9" customHeight="1" x14ac:dyDescent="0.2">
      <c r="A8" s="103">
        <v>2019</v>
      </c>
      <c r="B8" s="131" t="s">
        <v>80</v>
      </c>
      <c r="C8" s="132" t="s">
        <v>79</v>
      </c>
      <c r="D8" s="132" t="s">
        <v>79</v>
      </c>
      <c r="E8" s="132" t="s">
        <v>79</v>
      </c>
      <c r="F8" s="133" t="s">
        <v>79</v>
      </c>
    </row>
    <row r="9" spans="1:6" ht="15.9" customHeight="1" x14ac:dyDescent="0.2">
      <c r="A9" s="103">
        <v>2020</v>
      </c>
      <c r="B9" s="131" t="s">
        <v>79</v>
      </c>
      <c r="C9" s="132" t="s">
        <v>79</v>
      </c>
      <c r="D9" s="132" t="s">
        <v>79</v>
      </c>
      <c r="E9" s="132" t="s">
        <v>79</v>
      </c>
      <c r="F9" s="133" t="s">
        <v>79</v>
      </c>
    </row>
    <row r="10" spans="1:6" ht="15.9" customHeight="1" x14ac:dyDescent="0.2">
      <c r="A10" s="103">
        <v>2021</v>
      </c>
      <c r="B10" s="131" t="s">
        <v>79</v>
      </c>
      <c r="C10" s="132" t="s">
        <v>79</v>
      </c>
      <c r="D10" s="132" t="s">
        <v>79</v>
      </c>
      <c r="E10" s="132" t="s">
        <v>79</v>
      </c>
      <c r="F10" s="133" t="s">
        <v>79</v>
      </c>
    </row>
    <row r="11" spans="1:6" ht="15.9" customHeight="1" x14ac:dyDescent="0.2">
      <c r="A11" s="103">
        <v>2022</v>
      </c>
      <c r="B11" s="131" t="s">
        <v>79</v>
      </c>
      <c r="C11" s="132" t="s">
        <v>79</v>
      </c>
      <c r="D11" s="132" t="s">
        <v>80</v>
      </c>
      <c r="E11" s="132" t="s">
        <v>79</v>
      </c>
      <c r="F11" s="133" t="s">
        <v>79</v>
      </c>
    </row>
    <row r="12" spans="1:6" ht="15.9" customHeight="1" x14ac:dyDescent="0.2">
      <c r="A12" s="103">
        <v>2023</v>
      </c>
      <c r="B12" s="131" t="s">
        <v>79</v>
      </c>
      <c r="C12" s="132" t="s">
        <v>80</v>
      </c>
      <c r="D12" s="132" t="s">
        <v>79</v>
      </c>
      <c r="E12" s="132" t="s">
        <v>79</v>
      </c>
      <c r="F12" s="133" t="s">
        <v>79</v>
      </c>
    </row>
    <row r="13" spans="1:6" ht="15.9" customHeight="1" x14ac:dyDescent="0.2">
      <c r="A13" s="103">
        <v>2024</v>
      </c>
      <c r="B13" s="131" t="s">
        <v>79</v>
      </c>
      <c r="C13" s="132" t="s">
        <v>79</v>
      </c>
      <c r="D13" s="132" t="s">
        <v>79</v>
      </c>
      <c r="E13" s="132" t="s">
        <v>80</v>
      </c>
      <c r="F13" s="133" t="s">
        <v>79</v>
      </c>
    </row>
    <row r="14" spans="1:6" ht="15.9" customHeight="1" x14ac:dyDescent="0.2">
      <c r="A14" s="121">
        <v>2025</v>
      </c>
      <c r="B14" s="134" t="s">
        <v>79</v>
      </c>
      <c r="C14" s="135" t="s">
        <v>80</v>
      </c>
      <c r="D14" s="135" t="s">
        <v>79</v>
      </c>
      <c r="E14" s="135" t="s">
        <v>79</v>
      </c>
      <c r="F14" s="136" t="s">
        <v>79</v>
      </c>
    </row>
    <row r="15" spans="1:6" ht="11.4" customHeight="1" x14ac:dyDescent="0.2">
      <c r="A15" s="128"/>
      <c r="B15" s="128"/>
      <c r="C15" s="128"/>
      <c r="D15" s="128"/>
      <c r="E15" s="128"/>
      <c r="F15" s="128"/>
    </row>
    <row r="16" spans="1:6" ht="23.4" customHeight="1" x14ac:dyDescent="0.2">
      <c r="A16" s="148" t="s">
        <v>81</v>
      </c>
      <c r="B16" s="148"/>
      <c r="C16" s="148"/>
      <c r="D16" s="148"/>
      <c r="E16" s="148"/>
      <c r="F16" s="148"/>
    </row>
    <row r="18" spans="1:1" ht="13.2" x14ac:dyDescent="0.2">
      <c r="A18" t="s">
        <v>82</v>
      </c>
    </row>
  </sheetData>
  <mergeCells count="3">
    <mergeCell ref="A1:C1"/>
    <mergeCell ref="A2:F2"/>
    <mergeCell ref="A16:F16"/>
  </mergeCells>
  <pageMargins left="0.7" right="0.7" top="0.75" bottom="0.75" header="0.3" footer="0.3"/>
  <pageSetup paperSize="9" scale="8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8"/>
  <sheetViews>
    <sheetView showGridLines="0" workbookViewId="0">
      <selection activeCell="G29" sqref="G29"/>
    </sheetView>
  </sheetViews>
  <sheetFormatPr defaultColWidth="9.125" defaultRowHeight="11.4" x14ac:dyDescent="0.2"/>
  <cols>
    <col min="1" max="1" width="17.75" customWidth="1"/>
    <col min="2" max="8" width="13.75" customWidth="1"/>
    <col min="9" max="9" width="13.75" style="90" customWidth="1"/>
  </cols>
  <sheetData>
    <row r="1" spans="1:9" ht="60" customHeight="1" x14ac:dyDescent="0.2">
      <c r="A1" s="143"/>
      <c r="B1" s="143"/>
      <c r="C1" s="143"/>
    </row>
    <row r="2" spans="1:9" ht="20.399999999999999" x14ac:dyDescent="0.35">
      <c r="A2" s="142" t="s">
        <v>11</v>
      </c>
      <c r="B2" s="142"/>
      <c r="C2" s="142"/>
      <c r="D2" s="142"/>
      <c r="E2" s="142"/>
      <c r="F2" s="142"/>
      <c r="G2" s="142"/>
      <c r="H2" s="142"/>
      <c r="I2" s="142"/>
    </row>
    <row r="4" spans="1:9" ht="15" x14ac:dyDescent="0.25">
      <c r="A4" s="11" t="s">
        <v>83</v>
      </c>
    </row>
    <row r="6" spans="1:9" ht="15.9" customHeight="1" x14ac:dyDescent="0.2">
      <c r="A6" s="20"/>
      <c r="B6" s="91" t="s">
        <v>84</v>
      </c>
      <c r="C6" s="91" t="s">
        <v>85</v>
      </c>
      <c r="D6" s="91" t="s">
        <v>86</v>
      </c>
      <c r="E6" s="91" t="s">
        <v>87</v>
      </c>
      <c r="F6" s="91" t="s">
        <v>88</v>
      </c>
      <c r="G6" s="91" t="s">
        <v>89</v>
      </c>
      <c r="H6" s="91" t="s">
        <v>90</v>
      </c>
      <c r="I6" s="92" t="s">
        <v>91</v>
      </c>
    </row>
    <row r="7" spans="1:9" ht="15.9" customHeight="1" x14ac:dyDescent="0.2">
      <c r="A7" s="32" t="s">
        <v>92</v>
      </c>
      <c r="B7" s="93" t="s">
        <v>93</v>
      </c>
      <c r="C7" s="96" t="s">
        <v>94</v>
      </c>
      <c r="D7" s="96" t="s">
        <v>95</v>
      </c>
      <c r="E7" s="96" t="s">
        <v>96</v>
      </c>
      <c r="F7" s="96" t="s">
        <v>97</v>
      </c>
      <c r="G7" s="96" t="s">
        <v>98</v>
      </c>
      <c r="H7" s="96" t="s">
        <v>99</v>
      </c>
      <c r="I7" s="97" t="s">
        <v>100</v>
      </c>
    </row>
    <row r="8" spans="1:9" ht="15.9" customHeight="1" x14ac:dyDescent="0.2">
      <c r="A8" s="33" t="s">
        <v>101</v>
      </c>
      <c r="B8" s="94" t="s">
        <v>102</v>
      </c>
      <c r="C8" s="90" t="s">
        <v>103</v>
      </c>
      <c r="D8" s="90" t="s">
        <v>79</v>
      </c>
      <c r="E8" s="90" t="s">
        <v>104</v>
      </c>
      <c r="F8" s="90" t="s">
        <v>105</v>
      </c>
      <c r="G8" s="90" t="s">
        <v>106</v>
      </c>
      <c r="H8" s="90" t="s">
        <v>107</v>
      </c>
      <c r="I8" s="98" t="s">
        <v>108</v>
      </c>
    </row>
    <row r="9" spans="1:9" ht="15.9" customHeight="1" x14ac:dyDescent="0.2">
      <c r="A9" s="33" t="s">
        <v>109</v>
      </c>
      <c r="B9" s="94" t="s">
        <v>79</v>
      </c>
      <c r="C9" s="90" t="s">
        <v>79</v>
      </c>
      <c r="D9" s="90" t="s">
        <v>79</v>
      </c>
      <c r="E9" s="90" t="s">
        <v>79</v>
      </c>
      <c r="F9" s="90" t="s">
        <v>79</v>
      </c>
      <c r="G9" s="90" t="s">
        <v>79</v>
      </c>
      <c r="H9" s="90" t="s">
        <v>110</v>
      </c>
      <c r="I9" s="98" t="s">
        <v>111</v>
      </c>
    </row>
    <row r="10" spans="1:9" ht="15.9" customHeight="1" x14ac:dyDescent="0.2">
      <c r="A10" s="33" t="s">
        <v>112</v>
      </c>
      <c r="B10" s="94" t="s">
        <v>93</v>
      </c>
      <c r="C10" s="90" t="s">
        <v>94</v>
      </c>
      <c r="D10" s="90" t="s">
        <v>113</v>
      </c>
      <c r="E10" s="90" t="s">
        <v>114</v>
      </c>
      <c r="F10" s="90" t="s">
        <v>115</v>
      </c>
      <c r="G10" s="90" t="s">
        <v>116</v>
      </c>
      <c r="H10" s="90" t="s">
        <v>117</v>
      </c>
      <c r="I10" s="98" t="s">
        <v>111</v>
      </c>
    </row>
    <row r="11" spans="1:9" ht="15.9" customHeight="1" x14ac:dyDescent="0.2">
      <c r="A11" s="41" t="s">
        <v>118</v>
      </c>
      <c r="B11" s="94" t="s">
        <v>119</v>
      </c>
      <c r="C11" s="90" t="s">
        <v>94</v>
      </c>
      <c r="D11" s="90" t="s">
        <v>120</v>
      </c>
      <c r="E11" s="90" t="s">
        <v>121</v>
      </c>
      <c r="F11" s="90" t="s">
        <v>122</v>
      </c>
      <c r="G11" s="90" t="s">
        <v>123</v>
      </c>
      <c r="H11" s="90" t="s">
        <v>124</v>
      </c>
      <c r="I11" s="98" t="s">
        <v>125</v>
      </c>
    </row>
    <row r="12" spans="1:9" ht="15.9" customHeight="1" x14ac:dyDescent="0.2">
      <c r="A12" s="41" t="s">
        <v>126</v>
      </c>
      <c r="B12" s="94" t="s">
        <v>119</v>
      </c>
      <c r="C12" s="90" t="s">
        <v>94</v>
      </c>
      <c r="D12" s="90" t="s">
        <v>127</v>
      </c>
      <c r="E12" s="90" t="s">
        <v>128</v>
      </c>
      <c r="F12" s="90" t="s">
        <v>129</v>
      </c>
      <c r="G12" s="90" t="s">
        <v>79</v>
      </c>
      <c r="H12" s="90" t="s">
        <v>79</v>
      </c>
      <c r="I12" s="98" t="s">
        <v>79</v>
      </c>
    </row>
    <row r="13" spans="1:9" ht="15.9" customHeight="1" x14ac:dyDescent="0.2">
      <c r="A13" s="41" t="s">
        <v>130</v>
      </c>
      <c r="B13" s="94" t="s">
        <v>119</v>
      </c>
      <c r="C13" s="90" t="s">
        <v>103</v>
      </c>
      <c r="D13" s="90" t="s">
        <v>131</v>
      </c>
      <c r="E13" s="90" t="s">
        <v>132</v>
      </c>
      <c r="F13" s="90" t="s">
        <v>79</v>
      </c>
      <c r="G13" s="90" t="s">
        <v>79</v>
      </c>
      <c r="H13" s="90" t="s">
        <v>79</v>
      </c>
      <c r="I13" s="98" t="s">
        <v>79</v>
      </c>
    </row>
    <row r="14" spans="1:9" ht="35.1" customHeight="1" x14ac:dyDescent="0.2">
      <c r="A14" s="54" t="s">
        <v>133</v>
      </c>
      <c r="B14" s="94"/>
      <c r="C14" s="90"/>
      <c r="D14" s="90"/>
      <c r="E14" s="90"/>
      <c r="F14" s="90"/>
      <c r="G14" s="90"/>
      <c r="H14" s="90"/>
      <c r="I14" s="98"/>
    </row>
    <row r="15" spans="1:9" ht="15.9" customHeight="1" x14ac:dyDescent="0.2">
      <c r="A15" s="41" t="s">
        <v>134</v>
      </c>
      <c r="B15" s="94">
        <v>1917</v>
      </c>
      <c r="C15" s="90" t="s">
        <v>135</v>
      </c>
      <c r="D15" s="90"/>
      <c r="E15" s="90"/>
      <c r="F15" s="90"/>
      <c r="G15" s="90"/>
      <c r="H15" s="90"/>
      <c r="I15" s="98"/>
    </row>
    <row r="16" spans="1:9" ht="15.9" customHeight="1" x14ac:dyDescent="0.2">
      <c r="A16" s="55" t="s">
        <v>136</v>
      </c>
      <c r="B16" s="95">
        <v>1918</v>
      </c>
      <c r="C16" s="95" t="s">
        <v>135</v>
      </c>
      <c r="D16" s="95"/>
      <c r="E16" s="95"/>
      <c r="F16" s="95"/>
      <c r="G16" s="95"/>
      <c r="H16" s="95"/>
      <c r="I16" s="99"/>
    </row>
    <row r="18" spans="1:1" x14ac:dyDescent="0.2">
      <c r="A18" s="125" t="s">
        <v>137</v>
      </c>
    </row>
  </sheetData>
  <mergeCells count="2">
    <mergeCell ref="A1:C1"/>
    <mergeCell ref="A2:I2"/>
  </mergeCells>
  <pageMargins left="0.7" right="0.7" top="0.75" bottom="0.75" header="0.3" footer="0.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showGridLines="0" workbookViewId="0">
      <selection activeCell="D28" sqref="D28"/>
    </sheetView>
  </sheetViews>
  <sheetFormatPr defaultColWidth="11.375" defaultRowHeight="11.4" x14ac:dyDescent="0.2"/>
  <cols>
    <col min="1" max="1" width="14.75" customWidth="1"/>
    <col min="2" max="4" width="16.75" customWidth="1"/>
    <col min="5" max="7" width="14.75" customWidth="1"/>
  </cols>
  <sheetData>
    <row r="1" spans="1:7" ht="60" customHeight="1" x14ac:dyDescent="0.2">
      <c r="A1" s="143"/>
      <c r="B1" s="143"/>
      <c r="C1" s="143"/>
    </row>
    <row r="2" spans="1:7" ht="20.399999999999999" x14ac:dyDescent="0.35">
      <c r="A2" s="142" t="s">
        <v>2</v>
      </c>
      <c r="B2" s="142"/>
      <c r="C2" s="142"/>
      <c r="D2" s="142"/>
      <c r="E2" s="142"/>
      <c r="F2" s="12"/>
      <c r="G2" s="12"/>
    </row>
    <row r="4" spans="1:7" ht="15" x14ac:dyDescent="0.25">
      <c r="A4" s="11" t="s">
        <v>15</v>
      </c>
    </row>
    <row r="5" spans="1:7" ht="15" x14ac:dyDescent="0.25">
      <c r="A5" s="11"/>
    </row>
    <row r="6" spans="1:7" ht="15" x14ac:dyDescent="0.25">
      <c r="A6" s="11" t="s">
        <v>16</v>
      </c>
    </row>
    <row r="8" spans="1:7" ht="15.9" customHeight="1" x14ac:dyDescent="0.2">
      <c r="A8" s="20"/>
      <c r="B8" s="27" t="s">
        <v>17</v>
      </c>
      <c r="C8" s="30" t="s">
        <v>18</v>
      </c>
      <c r="D8" s="31" t="s">
        <v>19</v>
      </c>
    </row>
    <row r="9" spans="1:7" ht="15.9" customHeight="1" x14ac:dyDescent="0.2">
      <c r="A9" s="21">
        <v>2016</v>
      </c>
      <c r="B9" s="43">
        <v>4515.4118175000003</v>
      </c>
      <c r="C9" s="3">
        <v>44725.847960416664</v>
      </c>
      <c r="D9" s="42">
        <v>49241.259777916668</v>
      </c>
    </row>
    <row r="10" spans="1:7" ht="15.9" customHeight="1" x14ac:dyDescent="0.2">
      <c r="A10" s="22">
        <v>2017</v>
      </c>
      <c r="B10" s="43">
        <v>4536.0589895833336</v>
      </c>
      <c r="C10" s="3">
        <v>42426.923406249989</v>
      </c>
      <c r="D10" s="42">
        <v>46962.982395833322</v>
      </c>
    </row>
    <row r="11" spans="1:7" ht="15.9" customHeight="1" x14ac:dyDescent="0.2">
      <c r="A11" s="23">
        <v>2018</v>
      </c>
      <c r="B11" s="43">
        <v>4473.4607192499998</v>
      </c>
      <c r="C11" s="3">
        <v>39354.343806249999</v>
      </c>
      <c r="D11" s="42">
        <v>43827.804525499996</v>
      </c>
      <c r="E11" s="6"/>
    </row>
    <row r="12" spans="1:7" ht="15.9" customHeight="1" x14ac:dyDescent="0.2">
      <c r="A12" s="23">
        <v>2019</v>
      </c>
      <c r="B12" s="43">
        <v>4409.2048067916667</v>
      </c>
      <c r="C12" s="3">
        <v>36577.235770833329</v>
      </c>
      <c r="D12" s="42">
        <v>40986.440577624999</v>
      </c>
      <c r="E12" s="6"/>
    </row>
    <row r="13" spans="1:7" ht="15.9" customHeight="1" x14ac:dyDescent="0.2">
      <c r="A13" s="23">
        <v>2020</v>
      </c>
      <c r="B13" s="43">
        <v>4335.6749612499998</v>
      </c>
      <c r="C13" s="3">
        <v>36226.625604166671</v>
      </c>
      <c r="D13" s="42">
        <v>40562.30056541667</v>
      </c>
      <c r="E13" s="6"/>
    </row>
    <row r="14" spans="1:7" ht="15.9" customHeight="1" x14ac:dyDescent="0.2">
      <c r="A14" s="23">
        <v>2021</v>
      </c>
      <c r="B14" s="43">
        <v>4318.2542776666669</v>
      </c>
      <c r="C14" s="3">
        <v>35018.101641666661</v>
      </c>
      <c r="D14" s="42">
        <v>39336.355919333328</v>
      </c>
      <c r="E14" s="6"/>
    </row>
    <row r="15" spans="1:7" ht="15.9" customHeight="1" x14ac:dyDescent="0.2">
      <c r="A15" s="23">
        <v>2022</v>
      </c>
      <c r="B15" s="43">
        <v>4278.2050217500009</v>
      </c>
      <c r="C15" s="3">
        <v>35084.88009583333</v>
      </c>
      <c r="D15" s="42">
        <v>39363.08511758333</v>
      </c>
      <c r="E15" s="6"/>
    </row>
    <row r="16" spans="1:7" ht="15.9" customHeight="1" x14ac:dyDescent="0.2">
      <c r="A16" s="23">
        <v>2023</v>
      </c>
      <c r="B16" s="43">
        <v>4224.1959126666661</v>
      </c>
      <c r="C16" s="3">
        <v>35526.999312499996</v>
      </c>
      <c r="D16" s="42">
        <v>39751.195225166666</v>
      </c>
      <c r="E16" s="6"/>
    </row>
    <row r="17" spans="1:5" ht="15.9" customHeight="1" x14ac:dyDescent="0.2">
      <c r="A17" s="23">
        <v>2024</v>
      </c>
      <c r="B17" s="43">
        <v>4190.99511325</v>
      </c>
      <c r="C17" s="3">
        <v>34334.665393750001</v>
      </c>
      <c r="D17" s="42">
        <v>38525.660507000001</v>
      </c>
      <c r="E17" s="6"/>
    </row>
    <row r="18" spans="1:5" ht="15.9" customHeight="1" x14ac:dyDescent="0.2">
      <c r="A18" s="24">
        <v>2025</v>
      </c>
      <c r="B18" s="28">
        <v>4136.4274680833332</v>
      </c>
      <c r="C18" s="29">
        <v>33570.514524999999</v>
      </c>
      <c r="D18" s="26">
        <v>37706.941993083332</v>
      </c>
      <c r="E18" s="7"/>
    </row>
  </sheetData>
  <mergeCells count="2">
    <mergeCell ref="A1:C1"/>
    <mergeCell ref="A2:E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0"/>
  <sheetViews>
    <sheetView showGridLines="0" workbookViewId="0">
      <selection activeCell="A34" sqref="A34"/>
    </sheetView>
  </sheetViews>
  <sheetFormatPr defaultColWidth="11.375" defaultRowHeight="11.4" x14ac:dyDescent="0.2"/>
  <cols>
    <col min="1" max="1" width="12.375" customWidth="1"/>
    <col min="2" max="8" width="15.75" style="15" customWidth="1"/>
  </cols>
  <sheetData>
    <row r="1" spans="1:9" ht="60" customHeight="1" x14ac:dyDescent="0.2">
      <c r="A1" s="14"/>
    </row>
    <row r="2" spans="1:9" ht="24.9" customHeight="1" x14ac:dyDescent="0.45">
      <c r="A2" s="142" t="s">
        <v>3</v>
      </c>
      <c r="B2" s="142"/>
      <c r="C2" s="142"/>
      <c r="D2" s="142"/>
      <c r="E2" s="142"/>
      <c r="F2" s="142"/>
      <c r="G2" s="142"/>
      <c r="H2" s="57"/>
      <c r="I2" s="13"/>
    </row>
    <row r="3" spans="1:9" ht="15.9" customHeight="1" x14ac:dyDescent="0.45">
      <c r="A3" s="13"/>
      <c r="B3" s="16"/>
      <c r="C3" s="16"/>
      <c r="D3" s="16"/>
      <c r="E3" s="16"/>
      <c r="F3" s="16"/>
      <c r="G3" s="16"/>
      <c r="H3" s="13"/>
    </row>
    <row r="4" spans="1:9" ht="15.9" customHeight="1" x14ac:dyDescent="0.25">
      <c r="A4" s="11" t="s">
        <v>20</v>
      </c>
      <c r="H4"/>
    </row>
    <row r="5" spans="1:9" ht="15.9" customHeight="1" x14ac:dyDescent="0.25">
      <c r="A5" s="11"/>
      <c r="H5"/>
    </row>
    <row r="6" spans="1:9" ht="15.9" customHeight="1" x14ac:dyDescent="0.25">
      <c r="A6" s="11" t="s">
        <v>16</v>
      </c>
      <c r="H6"/>
    </row>
    <row r="7" spans="1:9" ht="15.9" customHeight="1" x14ac:dyDescent="0.2">
      <c r="H7"/>
    </row>
    <row r="8" spans="1:9" ht="14.1" customHeight="1" x14ac:dyDescent="0.2">
      <c r="A8" s="20"/>
      <c r="B8" s="8" t="s">
        <v>21</v>
      </c>
      <c r="C8" s="8" t="s">
        <v>22</v>
      </c>
      <c r="D8" s="8" t="s">
        <v>23</v>
      </c>
      <c r="E8" s="8" t="s">
        <v>24</v>
      </c>
      <c r="F8" s="17" t="s">
        <v>25</v>
      </c>
      <c r="G8" s="25" t="s">
        <v>19</v>
      </c>
      <c r="H8"/>
    </row>
    <row r="9" spans="1:9" ht="14.1" customHeight="1" x14ac:dyDescent="0.2">
      <c r="A9" s="35">
        <v>2016</v>
      </c>
      <c r="B9" s="58">
        <v>1775.1647399999999</v>
      </c>
      <c r="C9" s="59">
        <v>1200.8180291666667</v>
      </c>
      <c r="D9" s="59">
        <v>539.17563999999993</v>
      </c>
      <c r="E9" s="59">
        <v>846.66193199999998</v>
      </c>
      <c r="F9" s="59">
        <v>153.59147633333333</v>
      </c>
      <c r="G9" s="60">
        <v>4515.4118175000003</v>
      </c>
      <c r="H9"/>
    </row>
    <row r="10" spans="1:9" ht="14.1" customHeight="1" x14ac:dyDescent="0.2">
      <c r="A10" s="35">
        <v>2017</v>
      </c>
      <c r="B10" s="58">
        <v>1774.8514316666669</v>
      </c>
      <c r="C10" s="59">
        <v>1204.8537710833332</v>
      </c>
      <c r="D10" s="59">
        <v>542.09290874999999</v>
      </c>
      <c r="E10" s="59">
        <v>861.07483441666648</v>
      </c>
      <c r="F10" s="59">
        <v>153.18604366666668</v>
      </c>
      <c r="G10" s="60">
        <v>4536.0589895833336</v>
      </c>
      <c r="H10"/>
    </row>
    <row r="11" spans="1:9" ht="14.1" customHeight="1" x14ac:dyDescent="0.2">
      <c r="A11" s="35">
        <v>2018</v>
      </c>
      <c r="B11" s="58">
        <v>1745.5779383333331</v>
      </c>
      <c r="C11" s="59">
        <v>1179.5690658333333</v>
      </c>
      <c r="D11" s="59">
        <v>534.0868641666666</v>
      </c>
      <c r="E11" s="59">
        <v>861.61216933333333</v>
      </c>
      <c r="F11" s="59">
        <v>152.61468158333332</v>
      </c>
      <c r="G11" s="60">
        <v>4473.4607192499998</v>
      </c>
      <c r="H11"/>
    </row>
    <row r="12" spans="1:9" ht="14.1" customHeight="1" x14ac:dyDescent="0.2">
      <c r="A12" s="35">
        <v>2019</v>
      </c>
      <c r="B12" s="58">
        <v>1716.7498083333332</v>
      </c>
      <c r="C12" s="59">
        <v>1156.9217775</v>
      </c>
      <c r="D12" s="59">
        <v>525.21015</v>
      </c>
      <c r="E12" s="59">
        <v>857.95582666666667</v>
      </c>
      <c r="F12" s="59">
        <v>152.36724429166665</v>
      </c>
      <c r="G12" s="60">
        <v>4409.2048067916667</v>
      </c>
      <c r="H12"/>
    </row>
    <row r="13" spans="1:9" ht="14.1" customHeight="1" x14ac:dyDescent="0.2">
      <c r="A13" s="35">
        <v>2020</v>
      </c>
      <c r="B13" s="58">
        <v>1688.2495583333337</v>
      </c>
      <c r="C13" s="59">
        <v>1130.0869166666666</v>
      </c>
      <c r="D13" s="59">
        <v>515.37596999999994</v>
      </c>
      <c r="E13" s="59">
        <v>849.73036433333334</v>
      </c>
      <c r="F13" s="59">
        <v>152.23215191666665</v>
      </c>
      <c r="G13" s="60">
        <v>4335.6749612499998</v>
      </c>
      <c r="H13"/>
    </row>
    <row r="14" spans="1:9" ht="14.1" customHeight="1" x14ac:dyDescent="0.2">
      <c r="A14" s="35">
        <v>2021</v>
      </c>
      <c r="B14" s="58">
        <v>1684.2292516666669</v>
      </c>
      <c r="C14" s="59">
        <v>1121.6200066666668</v>
      </c>
      <c r="D14" s="59">
        <v>512.54438500000003</v>
      </c>
      <c r="E14" s="59">
        <v>847.70946208333328</v>
      </c>
      <c r="F14" s="59">
        <v>152.15117224999997</v>
      </c>
      <c r="G14" s="60">
        <v>4318.2542776666669</v>
      </c>
      <c r="H14"/>
    </row>
    <row r="15" spans="1:9" ht="14.1" customHeight="1" x14ac:dyDescent="0.2">
      <c r="A15" s="35">
        <v>2022</v>
      </c>
      <c r="B15" s="58">
        <v>1663.5406233333335</v>
      </c>
      <c r="C15" s="59">
        <v>1108.6226891666668</v>
      </c>
      <c r="D15" s="59">
        <v>509.46078750000009</v>
      </c>
      <c r="E15" s="59">
        <v>844.57995775000018</v>
      </c>
      <c r="F15" s="59">
        <v>152.00096399999998</v>
      </c>
      <c r="G15" s="60">
        <v>4278.2050217500009</v>
      </c>
      <c r="H15"/>
    </row>
    <row r="16" spans="1:9" ht="14.1" customHeight="1" x14ac:dyDescent="0.2">
      <c r="A16" s="35">
        <v>2023</v>
      </c>
      <c r="B16" s="58">
        <v>1635.809575</v>
      </c>
      <c r="C16" s="59">
        <v>1094.5878875000001</v>
      </c>
      <c r="D16" s="59">
        <v>502.49022208333332</v>
      </c>
      <c r="E16" s="59">
        <v>839.42110149999974</v>
      </c>
      <c r="F16" s="59">
        <v>151.88712658333336</v>
      </c>
      <c r="G16" s="60">
        <v>4224.1959126666661</v>
      </c>
      <c r="H16"/>
    </row>
    <row r="17" spans="1:9" ht="14.1" customHeight="1" x14ac:dyDescent="0.2">
      <c r="A17" s="35">
        <v>2024</v>
      </c>
      <c r="B17" s="58">
        <v>1620.5538533333331</v>
      </c>
      <c r="C17" s="59">
        <v>1083.2321783333332</v>
      </c>
      <c r="D17" s="59">
        <v>499.17175458333332</v>
      </c>
      <c r="E17" s="59">
        <v>836.22965008333324</v>
      </c>
      <c r="F17" s="59">
        <v>151.80767691666668</v>
      </c>
      <c r="G17" s="60">
        <v>4190.99511325</v>
      </c>
      <c r="H17"/>
    </row>
    <row r="18" spans="1:9" ht="14.1" customHeight="1" x14ac:dyDescent="0.2">
      <c r="A18" s="36">
        <v>2025</v>
      </c>
      <c r="B18" s="61">
        <f>SUM(B21:B32)/12</f>
        <v>1597.78604</v>
      </c>
      <c r="C18" s="62">
        <f>SUM(C21:C32)/12</f>
        <v>1061.4203200000002</v>
      </c>
      <c r="D18" s="62">
        <f>SUM(D21:D32)/12</f>
        <v>492.95744666666661</v>
      </c>
      <c r="E18" s="62">
        <f>SUM(E21:E32)/12</f>
        <v>832.54575966666653</v>
      </c>
      <c r="F18" s="62">
        <f>SUM(F21:F32)/12</f>
        <v>151.717631875</v>
      </c>
      <c r="G18" s="63">
        <f>SUM(B18:F18)</f>
        <v>4136.4271982083337</v>
      </c>
      <c r="H18"/>
    </row>
    <row r="19" spans="1:9" ht="14.1" customHeight="1" x14ac:dyDescent="0.2">
      <c r="H19"/>
    </row>
    <row r="20" spans="1:9" ht="14.1" customHeight="1" x14ac:dyDescent="0.2">
      <c r="A20" s="37">
        <v>2025</v>
      </c>
      <c r="B20" s="18"/>
      <c r="C20" s="18"/>
      <c r="D20" s="18"/>
      <c r="E20" s="18"/>
      <c r="F20" s="18"/>
      <c r="G20" s="5"/>
      <c r="H20"/>
    </row>
    <row r="21" spans="1:9" ht="14.1" customHeight="1" x14ac:dyDescent="0.2">
      <c r="A21" s="38" t="s">
        <v>26</v>
      </c>
      <c r="B21" s="64">
        <v>1601.2547</v>
      </c>
      <c r="C21" s="65">
        <v>1062.7097699999999</v>
      </c>
      <c r="D21" s="65">
        <v>496.09413999999998</v>
      </c>
      <c r="E21" s="65">
        <v>834.55194700000004</v>
      </c>
      <c r="F21" s="65">
        <v>151.76549600000001</v>
      </c>
      <c r="G21" s="138">
        <f>SUM(B21:F21)</f>
        <v>4146.376053</v>
      </c>
      <c r="H21"/>
    </row>
    <row r="22" spans="1:9" ht="14.1" customHeight="1" x14ac:dyDescent="0.2">
      <c r="A22" s="35" t="s">
        <v>27</v>
      </c>
      <c r="B22" s="66">
        <v>1595.33584</v>
      </c>
      <c r="C22" s="67">
        <v>1061.3038300000001</v>
      </c>
      <c r="D22" s="67">
        <v>492.61061999999998</v>
      </c>
      <c r="E22" s="67">
        <v>832.17923499999995</v>
      </c>
      <c r="F22" s="67">
        <v>151.74326500000001</v>
      </c>
      <c r="G22" s="139">
        <f t="shared" ref="G22:G32" si="0">SUM(B22:F22)</f>
        <v>4133.1727899999996</v>
      </c>
      <c r="H22"/>
    </row>
    <row r="23" spans="1:9" ht="14.1" customHeight="1" x14ac:dyDescent="0.2">
      <c r="A23" s="35" t="s">
        <v>28</v>
      </c>
      <c r="B23" s="66">
        <v>1594.4851799999999</v>
      </c>
      <c r="C23" s="67">
        <v>1059.7992300000001</v>
      </c>
      <c r="D23" s="67">
        <v>492.87533500000001</v>
      </c>
      <c r="E23" s="67">
        <v>832.00453200000004</v>
      </c>
      <c r="F23" s="67">
        <v>151.741142</v>
      </c>
      <c r="G23" s="139">
        <f t="shared" si="0"/>
        <v>4130.9054190000006</v>
      </c>
      <c r="H23"/>
    </row>
    <row r="24" spans="1:9" ht="14.1" customHeight="1" x14ac:dyDescent="0.2">
      <c r="A24" s="34" t="s">
        <v>29</v>
      </c>
      <c r="B24" s="66">
        <v>1594.7692999999999</v>
      </c>
      <c r="C24" s="67">
        <v>1059.7439999999999</v>
      </c>
      <c r="D24" s="67">
        <v>492.42522000000002</v>
      </c>
      <c r="E24" s="67">
        <v>831.76446799999997</v>
      </c>
      <c r="F24" s="67">
        <v>151.7331575</v>
      </c>
      <c r="G24" s="139">
        <f t="shared" si="0"/>
        <v>4130.4361454999998</v>
      </c>
      <c r="H24"/>
    </row>
    <row r="25" spans="1:9" ht="14.1" customHeight="1" x14ac:dyDescent="0.2">
      <c r="A25" s="35" t="s">
        <v>30</v>
      </c>
      <c r="B25" s="66">
        <v>1596.53386</v>
      </c>
      <c r="C25" s="67">
        <v>1060.21928</v>
      </c>
      <c r="D25" s="67">
        <v>492.900125</v>
      </c>
      <c r="E25" s="67">
        <v>831.87641499999995</v>
      </c>
      <c r="F25" s="67">
        <v>151.7244015</v>
      </c>
      <c r="G25" s="139">
        <f t="shared" si="0"/>
        <v>4133.2540814999993</v>
      </c>
      <c r="H25"/>
    </row>
    <row r="26" spans="1:9" ht="14.1" customHeight="1" x14ac:dyDescent="0.2">
      <c r="A26" s="35" t="s">
        <v>31</v>
      </c>
      <c r="B26" s="66">
        <v>1599.0784799999999</v>
      </c>
      <c r="C26" s="67">
        <v>1061.22855</v>
      </c>
      <c r="D26" s="67">
        <v>493.32504999999998</v>
      </c>
      <c r="E26" s="67">
        <v>832.29485099999999</v>
      </c>
      <c r="F26" s="67">
        <v>151.71856750000001</v>
      </c>
      <c r="G26" s="139">
        <f t="shared" si="0"/>
        <v>4137.6454985</v>
      </c>
      <c r="H26"/>
    </row>
    <row r="27" spans="1:9" ht="14.1" customHeight="1" x14ac:dyDescent="0.2">
      <c r="A27" s="35" t="s">
        <v>32</v>
      </c>
      <c r="B27" s="66">
        <v>1600.31288</v>
      </c>
      <c r="C27" s="67">
        <v>1064.50909</v>
      </c>
      <c r="D27" s="67">
        <v>493.57997</v>
      </c>
      <c r="E27" s="67">
        <v>832.81377799999996</v>
      </c>
      <c r="F27" s="67">
        <v>151.71332699999999</v>
      </c>
      <c r="G27" s="68">
        <f t="shared" si="0"/>
        <v>4142.9290449999999</v>
      </c>
      <c r="H27"/>
    </row>
    <row r="28" spans="1:9" ht="14.1" customHeight="1" x14ac:dyDescent="0.2">
      <c r="A28" s="34" t="s">
        <v>33</v>
      </c>
      <c r="B28" s="66">
        <v>1600.1568600000001</v>
      </c>
      <c r="C28" s="67">
        <v>1064.1932999999999</v>
      </c>
      <c r="D28" s="67">
        <v>494.11730499999999</v>
      </c>
      <c r="E28" s="67">
        <v>832.82561099999998</v>
      </c>
      <c r="F28" s="67">
        <v>151.70614</v>
      </c>
      <c r="G28" s="68">
        <f t="shared" si="0"/>
        <v>4142.9992160000002</v>
      </c>
      <c r="H28"/>
    </row>
    <row r="29" spans="1:9" ht="14.1" customHeight="1" x14ac:dyDescent="0.2">
      <c r="A29" s="34" t="s">
        <v>34</v>
      </c>
      <c r="B29" s="66">
        <v>1600.1460199999999</v>
      </c>
      <c r="C29" s="67">
        <v>1063.7928300000001</v>
      </c>
      <c r="D29" s="67">
        <v>493.72948500000001</v>
      </c>
      <c r="E29" s="67">
        <v>832.40778</v>
      </c>
      <c r="F29" s="67">
        <v>151.70169200000001</v>
      </c>
      <c r="G29" s="68">
        <f t="shared" si="0"/>
        <v>4141.7778069999995</v>
      </c>
      <c r="H29"/>
    </row>
    <row r="30" spans="1:9" ht="14.1" customHeight="1" x14ac:dyDescent="0.2">
      <c r="A30" s="35" t="s">
        <v>35</v>
      </c>
      <c r="B30" s="66">
        <v>1597.0099600000001</v>
      </c>
      <c r="C30" s="67">
        <v>1064.2770700000001</v>
      </c>
      <c r="D30" s="67">
        <v>492.17423500000001</v>
      </c>
      <c r="E30" s="67">
        <v>832.54357700000003</v>
      </c>
      <c r="F30" s="67">
        <v>151.69783200000001</v>
      </c>
      <c r="G30" s="68">
        <f t="shared" si="0"/>
        <v>4137.7026740000001</v>
      </c>
      <c r="H30"/>
    </row>
    <row r="31" spans="1:9" ht="14.1" customHeight="1" x14ac:dyDescent="0.2">
      <c r="A31" s="34" t="s">
        <v>36</v>
      </c>
      <c r="B31" s="66">
        <v>1597.00234</v>
      </c>
      <c r="C31" s="67">
        <v>1057.56105</v>
      </c>
      <c r="D31" s="67">
        <v>490.92646000000002</v>
      </c>
      <c r="E31" s="67">
        <v>832.54373499999997</v>
      </c>
      <c r="F31" s="67">
        <v>151.69029850000001</v>
      </c>
      <c r="G31" s="68">
        <f t="shared" si="0"/>
        <v>4129.7238834999998</v>
      </c>
      <c r="H31"/>
    </row>
    <row r="32" spans="1:9" ht="14.1" customHeight="1" x14ac:dyDescent="0.2">
      <c r="A32" s="36" t="s">
        <v>37</v>
      </c>
      <c r="B32" s="69">
        <v>1597.3470600000001</v>
      </c>
      <c r="C32" s="70">
        <v>1057.7058400000001</v>
      </c>
      <c r="D32" s="70">
        <v>490.73141500000003</v>
      </c>
      <c r="E32" s="70">
        <v>832.74318700000003</v>
      </c>
      <c r="F32" s="70">
        <v>151.6762635</v>
      </c>
      <c r="G32" s="71">
        <f t="shared" si="0"/>
        <v>4130.2037655000004</v>
      </c>
      <c r="H32"/>
      <c r="I32" s="4"/>
    </row>
    <row r="33" spans="1:8" ht="14.1" customHeight="1" x14ac:dyDescent="0.2">
      <c r="H33"/>
    </row>
    <row r="34" spans="1:8" ht="14.1" customHeight="1" x14ac:dyDescent="0.25">
      <c r="A34" s="11" t="s">
        <v>38</v>
      </c>
      <c r="H34"/>
    </row>
    <row r="35" spans="1:8" ht="14.1" customHeight="1" x14ac:dyDescent="0.2">
      <c r="H35"/>
    </row>
    <row r="36" spans="1:8" ht="14.1" customHeight="1" x14ac:dyDescent="0.2">
      <c r="A36" s="20"/>
      <c r="B36" s="9" t="s">
        <v>21</v>
      </c>
      <c r="C36" s="8" t="s">
        <v>22</v>
      </c>
      <c r="D36" s="8" t="s">
        <v>23</v>
      </c>
      <c r="E36" s="8" t="s">
        <v>24</v>
      </c>
      <c r="F36" s="17" t="s">
        <v>25</v>
      </c>
      <c r="G36" s="25" t="s">
        <v>19</v>
      </c>
      <c r="H36"/>
    </row>
    <row r="37" spans="1:8" ht="14.1" customHeight="1" x14ac:dyDescent="0.2">
      <c r="A37" s="45">
        <v>2016</v>
      </c>
      <c r="B37" s="58">
        <v>88.758236999999994</v>
      </c>
      <c r="C37" s="59">
        <v>120.08180291666667</v>
      </c>
      <c r="D37" s="59">
        <v>107.83512799999998</v>
      </c>
      <c r="E37" s="59">
        <v>846.66193199999998</v>
      </c>
      <c r="F37" s="59">
        <v>307.18295266666667</v>
      </c>
      <c r="G37" s="60">
        <v>1470.5200525833334</v>
      </c>
      <c r="H37"/>
    </row>
    <row r="38" spans="1:8" ht="14.1" customHeight="1" x14ac:dyDescent="0.2">
      <c r="A38" s="45">
        <v>2017</v>
      </c>
      <c r="B38" s="58">
        <v>88.742571583333344</v>
      </c>
      <c r="C38" s="59">
        <v>120.48537710833332</v>
      </c>
      <c r="D38" s="59">
        <v>108.41858175</v>
      </c>
      <c r="E38" s="59">
        <v>861.07483441666648</v>
      </c>
      <c r="F38" s="59">
        <v>306.37208733333335</v>
      </c>
      <c r="G38" s="60">
        <v>1485.0934521916665</v>
      </c>
      <c r="H38"/>
    </row>
    <row r="39" spans="1:8" ht="14.1" customHeight="1" x14ac:dyDescent="0.2">
      <c r="A39" s="45">
        <v>2018</v>
      </c>
      <c r="B39" s="58">
        <v>87.278896916666653</v>
      </c>
      <c r="C39" s="59">
        <v>117.95690658333334</v>
      </c>
      <c r="D39" s="59">
        <v>106.81737283333332</v>
      </c>
      <c r="E39" s="59">
        <v>861.61216933333333</v>
      </c>
      <c r="F39" s="59">
        <v>305.22936316666664</v>
      </c>
      <c r="G39" s="60">
        <v>1478.8947088333332</v>
      </c>
      <c r="H39"/>
    </row>
    <row r="40" spans="1:8" ht="14.1" customHeight="1" x14ac:dyDescent="0.2">
      <c r="A40" s="45">
        <v>2019</v>
      </c>
      <c r="B40" s="58">
        <v>85.837490416666668</v>
      </c>
      <c r="C40" s="59">
        <v>115.69217775</v>
      </c>
      <c r="D40" s="59">
        <v>105.04203</v>
      </c>
      <c r="E40" s="59">
        <v>857.95582666666667</v>
      </c>
      <c r="F40" s="59">
        <v>304.7344885833333</v>
      </c>
      <c r="G40" s="60">
        <v>1469.2620134166666</v>
      </c>
      <c r="H40"/>
    </row>
    <row r="41" spans="1:8" ht="14.1" customHeight="1" x14ac:dyDescent="0.2">
      <c r="A41" s="45">
        <v>2020</v>
      </c>
      <c r="B41" s="58">
        <v>84.412477916666688</v>
      </c>
      <c r="C41" s="59">
        <v>113.00869166666666</v>
      </c>
      <c r="D41" s="59">
        <v>103.07519399999998</v>
      </c>
      <c r="E41" s="59">
        <v>849.73036433333334</v>
      </c>
      <c r="F41" s="59">
        <v>304.4643038333333</v>
      </c>
      <c r="G41" s="60">
        <v>1454.6910317500001</v>
      </c>
      <c r="H41"/>
    </row>
    <row r="42" spans="1:8" ht="14.1" customHeight="1" x14ac:dyDescent="0.2">
      <c r="A42" s="45">
        <v>2021</v>
      </c>
      <c r="B42" s="58">
        <v>84.211462583333343</v>
      </c>
      <c r="C42" s="59">
        <v>112.16200066666667</v>
      </c>
      <c r="D42" s="59">
        <v>102.50887700000001</v>
      </c>
      <c r="E42" s="59">
        <v>847.70946208333328</v>
      </c>
      <c r="F42" s="59">
        <v>304.30234449999995</v>
      </c>
      <c r="G42" s="60">
        <v>1450.8941468333333</v>
      </c>
      <c r="H42"/>
    </row>
    <row r="43" spans="1:8" ht="14.1" customHeight="1" x14ac:dyDescent="0.2">
      <c r="A43" s="45">
        <v>2022</v>
      </c>
      <c r="B43" s="58">
        <v>83.17703116666668</v>
      </c>
      <c r="C43" s="59">
        <v>110.86226891666668</v>
      </c>
      <c r="D43" s="59">
        <v>101.89215750000002</v>
      </c>
      <c r="E43" s="59">
        <v>844.57995775000018</v>
      </c>
      <c r="F43" s="59">
        <v>304.00192799999996</v>
      </c>
      <c r="G43" s="60">
        <v>1444.5133433333335</v>
      </c>
      <c r="H43"/>
    </row>
    <row r="44" spans="1:8" ht="14.1" customHeight="1" x14ac:dyDescent="0.2">
      <c r="A44" s="45">
        <v>2023</v>
      </c>
      <c r="B44" s="58">
        <v>81.790478750000005</v>
      </c>
      <c r="C44" s="59">
        <v>109.45878875000001</v>
      </c>
      <c r="D44" s="59">
        <v>100.49804441666666</v>
      </c>
      <c r="E44" s="59">
        <v>839.42110149999974</v>
      </c>
      <c r="F44" s="59">
        <v>303.77425316666671</v>
      </c>
      <c r="G44" s="60">
        <v>1434.9426665833332</v>
      </c>
      <c r="H44"/>
    </row>
    <row r="45" spans="1:8" ht="14.1" customHeight="1" x14ac:dyDescent="0.2">
      <c r="A45" s="45">
        <v>2024</v>
      </c>
      <c r="B45" s="58">
        <v>81.027692666666653</v>
      </c>
      <c r="C45" s="59">
        <v>108.32321783333332</v>
      </c>
      <c r="D45" s="59">
        <v>99.834350916666665</v>
      </c>
      <c r="E45" s="59">
        <v>836.22965008333324</v>
      </c>
      <c r="F45" s="59">
        <v>303.61535383333336</v>
      </c>
      <c r="G45" s="60">
        <v>1429.0302653333333</v>
      </c>
      <c r="H45"/>
    </row>
    <row r="46" spans="1:8" ht="14.1" customHeight="1" x14ac:dyDescent="0.2">
      <c r="A46" s="46">
        <v>2025</v>
      </c>
      <c r="B46" s="61">
        <f>+B18/20</f>
        <v>79.889302000000001</v>
      </c>
      <c r="C46" s="62">
        <f>+C18/10</f>
        <v>106.14203200000001</v>
      </c>
      <c r="D46" s="62">
        <f>+D18/5</f>
        <v>98.591489333333328</v>
      </c>
      <c r="E46" s="62">
        <f>+E18/1</f>
        <v>832.54575966666653</v>
      </c>
      <c r="F46" s="62">
        <f>+F18/0.5</f>
        <v>303.43526374999999</v>
      </c>
      <c r="G46" s="63">
        <f>SUM(B46:F46)</f>
        <v>1420.6038467499998</v>
      </c>
      <c r="H46"/>
    </row>
    <row r="47" spans="1:8" x14ac:dyDescent="0.2">
      <c r="B47"/>
      <c r="C47"/>
      <c r="D47"/>
      <c r="E47"/>
      <c r="F47"/>
      <c r="G47"/>
      <c r="H47"/>
    </row>
    <row r="48" spans="1:8" ht="26.25" customHeight="1" x14ac:dyDescent="0.2">
      <c r="A48" s="145" t="s">
        <v>39</v>
      </c>
      <c r="B48" s="145"/>
      <c r="C48" s="145"/>
      <c r="D48" s="145"/>
      <c r="E48" s="145"/>
      <c r="F48" s="145"/>
      <c r="G48" s="145"/>
      <c r="H48" s="56"/>
    </row>
    <row r="50" spans="1:8" ht="36" customHeight="1" x14ac:dyDescent="0.2">
      <c r="A50" s="144"/>
      <c r="B50" s="144"/>
      <c r="C50" s="144"/>
      <c r="D50" s="144"/>
      <c r="E50" s="144"/>
      <c r="F50" s="144"/>
      <c r="G50" s="144"/>
      <c r="H50" s="144"/>
    </row>
  </sheetData>
  <mergeCells count="3">
    <mergeCell ref="A50:H50"/>
    <mergeCell ref="A2:G2"/>
    <mergeCell ref="A48:G48"/>
  </mergeCells>
  <pageMargins left="0.7" right="0.7" top="0.75" bottom="0.75" header="0.3" footer="0.3"/>
  <pageSetup paperSize="9" scale="7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1"/>
  <sheetViews>
    <sheetView showGridLines="0" zoomScaleNormal="100" workbookViewId="0">
      <selection activeCell="F35" sqref="F35"/>
    </sheetView>
  </sheetViews>
  <sheetFormatPr defaultColWidth="11.375" defaultRowHeight="11.4" x14ac:dyDescent="0.2"/>
  <cols>
    <col min="1" max="1" width="12.375" customWidth="1"/>
    <col min="2" max="7" width="16.75" customWidth="1"/>
  </cols>
  <sheetData>
    <row r="1" spans="1:7" ht="60" customHeight="1" x14ac:dyDescent="0.2">
      <c r="A1" s="143"/>
      <c r="B1" s="143"/>
      <c r="C1" s="143"/>
    </row>
    <row r="2" spans="1:7" ht="20.399999999999999" x14ac:dyDescent="0.35">
      <c r="A2" s="142" t="s">
        <v>4</v>
      </c>
      <c r="B2" s="142"/>
      <c r="C2" s="142"/>
      <c r="D2" s="142"/>
      <c r="E2" s="142"/>
      <c r="F2" s="142"/>
      <c r="G2" s="142"/>
    </row>
    <row r="4" spans="1:7" ht="15" x14ac:dyDescent="0.25">
      <c r="A4" s="11" t="s">
        <v>40</v>
      </c>
    </row>
    <row r="5" spans="1:7" ht="15" x14ac:dyDescent="0.25">
      <c r="A5" s="11"/>
    </row>
    <row r="6" spans="1:7" ht="15" x14ac:dyDescent="0.25">
      <c r="A6" s="11" t="s">
        <v>16</v>
      </c>
    </row>
    <row r="8" spans="1:7" ht="15.9" customHeight="1" x14ac:dyDescent="0.2">
      <c r="A8" s="20"/>
      <c r="B8" s="9" t="s">
        <v>41</v>
      </c>
      <c r="C8" s="8" t="s">
        <v>42</v>
      </c>
      <c r="D8" s="8" t="s">
        <v>43</v>
      </c>
      <c r="E8" s="8" t="s">
        <v>44</v>
      </c>
      <c r="F8" s="8" t="s">
        <v>45</v>
      </c>
      <c r="G8" s="25" t="s">
        <v>19</v>
      </c>
    </row>
    <row r="9" spans="1:7" ht="15.9" customHeight="1" x14ac:dyDescent="0.2">
      <c r="A9" s="35">
        <v>2016</v>
      </c>
      <c r="B9" s="58">
        <v>17029.36004166667</v>
      </c>
      <c r="C9" s="59">
        <v>18444.837979166663</v>
      </c>
      <c r="D9" s="59">
        <v>5963.2841083333333</v>
      </c>
      <c r="E9" s="59">
        <v>2172.41095</v>
      </c>
      <c r="F9" s="59">
        <v>1115.95488125</v>
      </c>
      <c r="G9" s="60">
        <v>44725.847960416664</v>
      </c>
    </row>
    <row r="10" spans="1:7" ht="15.9" customHeight="1" x14ac:dyDescent="0.2">
      <c r="A10" s="35">
        <v>2017</v>
      </c>
      <c r="B10" s="58">
        <v>15627.44070833333</v>
      </c>
      <c r="C10" s="59">
        <v>17689.049145833334</v>
      </c>
      <c r="D10" s="59">
        <v>5830.3354500000014</v>
      </c>
      <c r="E10" s="59">
        <v>2160.8543583333335</v>
      </c>
      <c r="F10" s="59">
        <v>1119.24374375</v>
      </c>
      <c r="G10" s="60">
        <v>42426.923406249989</v>
      </c>
    </row>
    <row r="11" spans="1:7" ht="15.9" customHeight="1" x14ac:dyDescent="0.2">
      <c r="A11" s="35">
        <v>2018</v>
      </c>
      <c r="B11" s="58">
        <v>14013.423916666667</v>
      </c>
      <c r="C11" s="59">
        <v>16567.318875000001</v>
      </c>
      <c r="D11" s="59">
        <v>5611.9068166666666</v>
      </c>
      <c r="E11" s="59">
        <v>2066.9382458333334</v>
      </c>
      <c r="F11" s="59">
        <v>1094.7559520833333</v>
      </c>
      <c r="G11" s="60">
        <v>39354.343806249999</v>
      </c>
    </row>
    <row r="12" spans="1:7" ht="15.9" customHeight="1" x14ac:dyDescent="0.2">
      <c r="A12" s="35">
        <v>2019</v>
      </c>
      <c r="B12" s="58">
        <v>12238.022458333333</v>
      </c>
      <c r="C12" s="59">
        <v>15128.647145833333</v>
      </c>
      <c r="D12" s="59">
        <v>6009.6982833333341</v>
      </c>
      <c r="E12" s="59">
        <v>2144.9754833333332</v>
      </c>
      <c r="F12" s="59">
        <v>1055.8924</v>
      </c>
      <c r="G12" s="60">
        <v>36577.235770833329</v>
      </c>
    </row>
    <row r="13" spans="1:7" ht="15.9" customHeight="1" x14ac:dyDescent="0.2">
      <c r="A13" s="35">
        <v>2020</v>
      </c>
      <c r="B13" s="58">
        <v>9552.141333333333</v>
      </c>
      <c r="C13" s="59">
        <v>17383.201708333338</v>
      </c>
      <c r="D13" s="59">
        <v>6153.8772083333342</v>
      </c>
      <c r="E13" s="59">
        <v>2113.0360249999999</v>
      </c>
      <c r="F13" s="59">
        <v>1024.3693291666666</v>
      </c>
      <c r="G13" s="60">
        <v>36226.625604166671</v>
      </c>
    </row>
    <row r="14" spans="1:7" ht="15.9" customHeight="1" x14ac:dyDescent="0.2">
      <c r="A14" s="35">
        <v>2021</v>
      </c>
      <c r="B14" s="58">
        <v>7193.5948749999998</v>
      </c>
      <c r="C14" s="59">
        <v>18871.00808333333</v>
      </c>
      <c r="D14" s="59">
        <v>5869.4847500000005</v>
      </c>
      <c r="E14" s="59">
        <v>2062.243979166667</v>
      </c>
      <c r="F14" s="59">
        <v>1021.7699541666667</v>
      </c>
      <c r="G14" s="60">
        <v>35018.101641666661</v>
      </c>
    </row>
    <row r="15" spans="1:7" ht="15.9" customHeight="1" x14ac:dyDescent="0.2">
      <c r="A15" s="35" t="s">
        <v>46</v>
      </c>
      <c r="B15" s="58">
        <v>7268.6752083333331</v>
      </c>
      <c r="C15" s="59">
        <v>18960.210145833331</v>
      </c>
      <c r="D15" s="59">
        <v>5707.3669083333325</v>
      </c>
      <c r="E15" s="59">
        <v>2108.0711166666665</v>
      </c>
      <c r="F15" s="59">
        <v>1040.5567166666669</v>
      </c>
      <c r="G15" s="60">
        <v>35084.88009583333</v>
      </c>
    </row>
    <row r="16" spans="1:7" ht="15.9" customHeight="1" x14ac:dyDescent="0.2">
      <c r="A16" s="35">
        <v>2023</v>
      </c>
      <c r="B16" s="58">
        <v>7607.0682499999994</v>
      </c>
      <c r="C16" s="59">
        <v>19303.956645833332</v>
      </c>
      <c r="D16" s="59">
        <v>5546.7100333333337</v>
      </c>
      <c r="E16" s="59">
        <v>2018.1127291666664</v>
      </c>
      <c r="F16" s="59">
        <v>1051.1516541666667</v>
      </c>
      <c r="G16" s="60">
        <v>35526.999312499996</v>
      </c>
    </row>
    <row r="17" spans="1:7" ht="15.9" customHeight="1" x14ac:dyDescent="0.2">
      <c r="A17" s="35">
        <v>2024</v>
      </c>
      <c r="B17" s="58">
        <v>7456.6150000000007</v>
      </c>
      <c r="C17" s="59">
        <v>18569.117166666667</v>
      </c>
      <c r="D17" s="59">
        <v>5287.3785749999997</v>
      </c>
      <c r="E17" s="59">
        <v>1973.3887249999998</v>
      </c>
      <c r="F17" s="59">
        <v>1048.1659270833336</v>
      </c>
      <c r="G17" s="60">
        <v>34334.665393750001</v>
      </c>
    </row>
    <row r="18" spans="1:7" ht="15.9" customHeight="1" x14ac:dyDescent="0.2">
      <c r="A18" s="36">
        <v>2025</v>
      </c>
      <c r="B18" s="61">
        <f>SUM(B21:B32)/12</f>
        <v>7150.7559583333341</v>
      </c>
      <c r="C18" s="62">
        <f>SUM(C21:C32)/12</f>
        <v>18225.405270833333</v>
      </c>
      <c r="D18" s="62">
        <f>SUM(D21:D32)/12</f>
        <v>5165.6104916666673</v>
      </c>
      <c r="E18" s="62">
        <f>SUM(E21:E32)/12</f>
        <v>1974.3548958333333</v>
      </c>
      <c r="F18" s="62">
        <f>SUM(F21:F32)/12</f>
        <v>1054.3879083333334</v>
      </c>
      <c r="G18" s="63">
        <f>SUM(B18:F18)</f>
        <v>33570.514524999999</v>
      </c>
    </row>
    <row r="19" spans="1:7" ht="15.9" customHeight="1" x14ac:dyDescent="0.2">
      <c r="A19" s="40"/>
      <c r="B19" s="3"/>
      <c r="C19" s="3"/>
      <c r="D19" s="3"/>
      <c r="E19" s="3"/>
      <c r="F19" s="3"/>
      <c r="G19" s="3"/>
    </row>
    <row r="20" spans="1:7" ht="15.9" customHeight="1" x14ac:dyDescent="0.2">
      <c r="A20" s="37">
        <v>2025</v>
      </c>
      <c r="B20" s="3"/>
      <c r="C20" s="3"/>
      <c r="D20" s="3"/>
      <c r="E20" s="3"/>
      <c r="F20" s="3"/>
      <c r="G20" s="3"/>
    </row>
    <row r="21" spans="1:7" ht="15.9" customHeight="1" x14ac:dyDescent="0.2">
      <c r="A21" s="38" t="s">
        <v>26</v>
      </c>
      <c r="B21" s="73">
        <v>7329.6840000000002</v>
      </c>
      <c r="C21" s="74">
        <v>18238.28225</v>
      </c>
      <c r="D21" s="74">
        <v>5111.2407999999996</v>
      </c>
      <c r="E21" s="74">
        <v>1933.07005</v>
      </c>
      <c r="F21" s="74">
        <v>1042.56825</v>
      </c>
      <c r="G21" s="75">
        <f>SUM(B21:F21)</f>
        <v>33654.845349999996</v>
      </c>
    </row>
    <row r="22" spans="1:7" ht="15.9" customHeight="1" x14ac:dyDescent="0.2">
      <c r="A22" s="35" t="s">
        <v>27</v>
      </c>
      <c r="B22" s="76">
        <v>7281.7584999999999</v>
      </c>
      <c r="C22" s="77">
        <v>18018.856250000001</v>
      </c>
      <c r="D22" s="77">
        <v>5063.4058999999997</v>
      </c>
      <c r="E22" s="77">
        <v>1931.3856000000001</v>
      </c>
      <c r="F22" s="77">
        <v>1039.915025</v>
      </c>
      <c r="G22" s="78">
        <f t="shared" ref="G22:G32" si="0">SUM(B22:F22)</f>
        <v>33335.321275000002</v>
      </c>
    </row>
    <row r="23" spans="1:7" ht="15.9" customHeight="1" x14ac:dyDescent="0.2">
      <c r="A23" s="35" t="s">
        <v>28</v>
      </c>
      <c r="B23" s="76">
        <v>7227.9125000000004</v>
      </c>
      <c r="C23" s="77">
        <v>17997.674999999999</v>
      </c>
      <c r="D23" s="77">
        <v>5063.1908000000003</v>
      </c>
      <c r="E23" s="77">
        <v>1935.9945</v>
      </c>
      <c r="F23" s="77">
        <v>1041.1315999999999</v>
      </c>
      <c r="G23" s="78">
        <f t="shared" si="0"/>
        <v>33265.904399999999</v>
      </c>
    </row>
    <row r="24" spans="1:7" ht="15.9" customHeight="1" x14ac:dyDescent="0.2">
      <c r="A24" s="34" t="s">
        <v>29</v>
      </c>
      <c r="B24" s="76">
        <v>7269.9454999999998</v>
      </c>
      <c r="C24" s="77">
        <v>18254.858250000001</v>
      </c>
      <c r="D24" s="77">
        <v>5151.5325999999995</v>
      </c>
      <c r="E24" s="77">
        <v>1954.9799</v>
      </c>
      <c r="F24" s="77">
        <v>1049.3036</v>
      </c>
      <c r="G24" s="78">
        <f t="shared" si="0"/>
        <v>33680.619849999995</v>
      </c>
    </row>
    <row r="25" spans="1:7" ht="15.9" customHeight="1" x14ac:dyDescent="0.2">
      <c r="A25" s="35" t="s">
        <v>30</v>
      </c>
      <c r="B25" s="76">
        <v>7220.1565000000001</v>
      </c>
      <c r="C25" s="77">
        <v>18287.26225</v>
      </c>
      <c r="D25" s="77">
        <v>5208.1648999999998</v>
      </c>
      <c r="E25" s="77">
        <v>1980.21695</v>
      </c>
      <c r="F25" s="77">
        <v>1057.616</v>
      </c>
      <c r="G25" s="78">
        <f t="shared" si="0"/>
        <v>33753.416600000004</v>
      </c>
    </row>
    <row r="26" spans="1:7" ht="15.9" customHeight="1" x14ac:dyDescent="0.2">
      <c r="A26" s="35" t="s">
        <v>31</v>
      </c>
      <c r="B26" s="76">
        <v>7205.7224999999999</v>
      </c>
      <c r="C26" s="77">
        <v>18357.810000000001</v>
      </c>
      <c r="D26" s="77">
        <v>5246.8294999999998</v>
      </c>
      <c r="E26" s="77">
        <v>1999.33815</v>
      </c>
      <c r="F26" s="77">
        <v>1060.4599250000001</v>
      </c>
      <c r="G26" s="78">
        <f t="shared" si="0"/>
        <v>33870.160075000007</v>
      </c>
    </row>
    <row r="27" spans="1:7" ht="15.9" customHeight="1" x14ac:dyDescent="0.2">
      <c r="A27" s="35" t="s">
        <v>32</v>
      </c>
      <c r="B27" s="76">
        <v>7119.7494999999999</v>
      </c>
      <c r="C27" s="77">
        <v>18285.795750000001</v>
      </c>
      <c r="D27" s="77">
        <v>5229.5281999999997</v>
      </c>
      <c r="E27" s="77">
        <v>2010.31925</v>
      </c>
      <c r="F27" s="77">
        <v>1065.8022249999999</v>
      </c>
      <c r="G27" s="78">
        <f t="shared" si="0"/>
        <v>33711.194925000003</v>
      </c>
    </row>
    <row r="28" spans="1:7" ht="15.9" customHeight="1" x14ac:dyDescent="0.2">
      <c r="A28" s="34" t="s">
        <v>33</v>
      </c>
      <c r="B28" s="76">
        <v>7076.8014999999996</v>
      </c>
      <c r="C28" s="77">
        <v>18203.421999999999</v>
      </c>
      <c r="D28" s="77">
        <v>5214.6926999999996</v>
      </c>
      <c r="E28" s="77">
        <v>2007.8005000000001</v>
      </c>
      <c r="F28" s="77">
        <v>1063.027775</v>
      </c>
      <c r="G28" s="78">
        <f t="shared" si="0"/>
        <v>33565.744475</v>
      </c>
    </row>
    <row r="29" spans="1:7" ht="15.9" customHeight="1" x14ac:dyDescent="0.2">
      <c r="A29" s="34" t="s">
        <v>34</v>
      </c>
      <c r="B29" s="76">
        <v>7035.1085000000003</v>
      </c>
      <c r="C29" s="77">
        <v>18164.701249999998</v>
      </c>
      <c r="D29" s="77">
        <v>5182.8999000000003</v>
      </c>
      <c r="E29" s="77">
        <v>1987.2271000000001</v>
      </c>
      <c r="F29" s="77">
        <v>1061.60725</v>
      </c>
      <c r="G29" s="78">
        <f t="shared" si="0"/>
        <v>33431.544000000002</v>
      </c>
    </row>
    <row r="30" spans="1:7" ht="15.9" customHeight="1" x14ac:dyDescent="0.2">
      <c r="A30" s="35" t="s">
        <v>35</v>
      </c>
      <c r="B30" s="76">
        <v>6999.0524999999998</v>
      </c>
      <c r="C30" s="77">
        <v>18118.839499999998</v>
      </c>
      <c r="D30" s="77">
        <v>5138.2478000000001</v>
      </c>
      <c r="E30" s="77">
        <v>1981.05115</v>
      </c>
      <c r="F30" s="77">
        <v>1056.0573999999999</v>
      </c>
      <c r="G30" s="78">
        <f t="shared" si="0"/>
        <v>33293.248350000002</v>
      </c>
    </row>
    <row r="31" spans="1:7" ht="15.9" customHeight="1" x14ac:dyDescent="0.2">
      <c r="A31" s="34" t="s">
        <v>36</v>
      </c>
      <c r="B31" s="76">
        <v>6997.3705</v>
      </c>
      <c r="C31" s="77">
        <v>18171.88175</v>
      </c>
      <c r="D31" s="77">
        <v>5136.6652000000004</v>
      </c>
      <c r="E31" s="77">
        <v>1976.41155</v>
      </c>
      <c r="F31" s="77">
        <v>1054.5752749999999</v>
      </c>
      <c r="G31" s="78">
        <f t="shared" si="0"/>
        <v>33336.904275000001</v>
      </c>
    </row>
    <row r="32" spans="1:7" ht="15.9" customHeight="1" x14ac:dyDescent="0.2">
      <c r="A32" s="36" t="s">
        <v>37</v>
      </c>
      <c r="B32" s="79">
        <v>7045.8095000000003</v>
      </c>
      <c r="C32" s="80">
        <v>18605.478999999999</v>
      </c>
      <c r="D32" s="80">
        <v>5240.9276</v>
      </c>
      <c r="E32" s="80">
        <v>1994.46405</v>
      </c>
      <c r="F32" s="80">
        <v>1060.5905749999999</v>
      </c>
      <c r="G32" s="81">
        <f t="shared" si="0"/>
        <v>33947.270725000002</v>
      </c>
    </row>
    <row r="33" spans="1:8" ht="15.9" customHeight="1" x14ac:dyDescent="0.2"/>
    <row r="34" spans="1:8" ht="15.9" customHeight="1" x14ac:dyDescent="0.25">
      <c r="A34" s="11" t="s">
        <v>47</v>
      </c>
    </row>
    <row r="35" spans="1:8" ht="15.9" customHeight="1" x14ac:dyDescent="0.2"/>
    <row r="36" spans="1:8" ht="15.9" customHeight="1" x14ac:dyDescent="0.2">
      <c r="A36" s="20"/>
      <c r="B36" s="8" t="s">
        <v>41</v>
      </c>
      <c r="C36" s="8" t="s">
        <v>42</v>
      </c>
      <c r="D36" s="8" t="s">
        <v>43</v>
      </c>
      <c r="E36" s="8" t="s">
        <v>44</v>
      </c>
      <c r="F36" s="8" t="s">
        <v>45</v>
      </c>
      <c r="G36" s="25" t="s">
        <v>19</v>
      </c>
    </row>
    <row r="37" spans="1:8" ht="15.9" customHeight="1" x14ac:dyDescent="0.2">
      <c r="A37" s="41">
        <v>2016</v>
      </c>
      <c r="B37" s="43">
        <v>17.029360041666671</v>
      </c>
      <c r="C37" s="3">
        <v>36.889675958333328</v>
      </c>
      <c r="D37" s="3">
        <v>29.816420541666666</v>
      </c>
      <c r="E37" s="3">
        <v>21.724109500000001</v>
      </c>
      <c r="F37" s="3">
        <v>22.319097624999998</v>
      </c>
      <c r="G37" s="60">
        <v>127.77866366666666</v>
      </c>
    </row>
    <row r="38" spans="1:8" ht="15.9" customHeight="1" x14ac:dyDescent="0.2">
      <c r="A38" s="34">
        <v>2017</v>
      </c>
      <c r="B38" s="43">
        <v>15.62744070833333</v>
      </c>
      <c r="C38" s="3">
        <v>35.378098291666667</v>
      </c>
      <c r="D38" s="3">
        <v>29.151677250000006</v>
      </c>
      <c r="E38" s="3">
        <v>21.608543583333336</v>
      </c>
      <c r="F38" s="3">
        <v>22.384874875000001</v>
      </c>
      <c r="G38" s="60">
        <v>124.15063470833334</v>
      </c>
    </row>
    <row r="39" spans="1:8" ht="15.9" customHeight="1" x14ac:dyDescent="0.2">
      <c r="A39" s="34">
        <v>2018</v>
      </c>
      <c r="B39" s="43">
        <v>14.013423916666667</v>
      </c>
      <c r="C39" s="3">
        <v>33.134637750000003</v>
      </c>
      <c r="D39" s="3">
        <v>28.059534083333332</v>
      </c>
      <c r="E39" s="3">
        <v>20.669382458333335</v>
      </c>
      <c r="F39" s="3">
        <v>21.895119041666668</v>
      </c>
      <c r="G39" s="60">
        <v>117.77209725</v>
      </c>
    </row>
    <row r="40" spans="1:8" ht="15.9" customHeight="1" x14ac:dyDescent="0.2">
      <c r="A40" s="34">
        <v>2019</v>
      </c>
      <c r="B40" s="43">
        <v>12.238022458333333</v>
      </c>
      <c r="C40" s="3">
        <v>30.257294291666664</v>
      </c>
      <c r="D40" s="3">
        <v>30.048491416666671</v>
      </c>
      <c r="E40" s="3">
        <v>21.44975483333333</v>
      </c>
      <c r="F40" s="3">
        <v>21.117847999999999</v>
      </c>
      <c r="G40" s="60">
        <v>115.111411</v>
      </c>
    </row>
    <row r="41" spans="1:8" ht="15.9" customHeight="1" x14ac:dyDescent="0.2">
      <c r="A41" s="34">
        <v>2020</v>
      </c>
      <c r="B41" s="43">
        <v>9.5521413333333332</v>
      </c>
      <c r="C41" s="3">
        <v>34.766403416666677</v>
      </c>
      <c r="D41" s="3">
        <v>30.769386041666671</v>
      </c>
      <c r="E41" s="3">
        <v>21.130360249999999</v>
      </c>
      <c r="F41" s="3">
        <v>20.487386583333333</v>
      </c>
      <c r="G41" s="60">
        <v>116.70567762500001</v>
      </c>
    </row>
    <row r="42" spans="1:8" ht="15.9" customHeight="1" x14ac:dyDescent="0.2">
      <c r="A42" s="34">
        <v>2021</v>
      </c>
      <c r="B42" s="43">
        <v>7.1935948749999996</v>
      </c>
      <c r="C42" s="3">
        <v>37.742016166666659</v>
      </c>
      <c r="D42" s="3">
        <v>29.347423750000004</v>
      </c>
      <c r="E42" s="3">
        <v>20.622439791666672</v>
      </c>
      <c r="F42" s="3">
        <v>20.435399083333333</v>
      </c>
      <c r="G42" s="60">
        <v>115.34087366666667</v>
      </c>
    </row>
    <row r="43" spans="1:8" ht="15.9" customHeight="1" x14ac:dyDescent="0.2">
      <c r="A43" s="35" t="s">
        <v>46</v>
      </c>
      <c r="B43" s="43">
        <v>7.2686752083333328</v>
      </c>
      <c r="C43" s="3">
        <v>37.920420291666659</v>
      </c>
      <c r="D43" s="3">
        <v>28.536834541666664</v>
      </c>
      <c r="E43" s="3">
        <v>21.080711166666664</v>
      </c>
      <c r="F43" s="3">
        <v>20.811134333333339</v>
      </c>
      <c r="G43" s="60">
        <v>115.61777554166666</v>
      </c>
    </row>
    <row r="44" spans="1:8" ht="15.9" customHeight="1" x14ac:dyDescent="0.2">
      <c r="A44" s="34">
        <v>2023</v>
      </c>
      <c r="B44" s="43">
        <v>7.6070682499999993</v>
      </c>
      <c r="C44" s="3">
        <v>38.607913291666662</v>
      </c>
      <c r="D44" s="3">
        <v>27.733550166666667</v>
      </c>
      <c r="E44" s="3">
        <v>20.181127291666666</v>
      </c>
      <c r="F44" s="3">
        <v>21.023033083333335</v>
      </c>
      <c r="G44" s="60">
        <v>115.15269208333332</v>
      </c>
    </row>
    <row r="45" spans="1:8" ht="15.9" customHeight="1" x14ac:dyDescent="0.2">
      <c r="A45" s="34">
        <v>2024</v>
      </c>
      <c r="B45" s="43">
        <v>7.4566150000000011</v>
      </c>
      <c r="C45" s="3">
        <v>37.138234333333337</v>
      </c>
      <c r="D45" s="3">
        <v>26.436892874999998</v>
      </c>
      <c r="E45" s="3">
        <v>19.733887249999999</v>
      </c>
      <c r="F45" s="3">
        <v>20.963318541666673</v>
      </c>
      <c r="G45" s="60">
        <v>111.728948</v>
      </c>
    </row>
    <row r="46" spans="1:8" ht="15.9" customHeight="1" x14ac:dyDescent="0.2">
      <c r="A46" s="39">
        <v>2025</v>
      </c>
      <c r="B46" s="82">
        <f>+B18/1000</f>
        <v>7.1507559583333338</v>
      </c>
      <c r="C46" s="83">
        <f>+C18/500</f>
        <v>36.450810541666662</v>
      </c>
      <c r="D46" s="83">
        <f>+D18/200</f>
        <v>25.828052458333335</v>
      </c>
      <c r="E46" s="83">
        <f>+E18/100</f>
        <v>19.743548958333335</v>
      </c>
      <c r="F46" s="83">
        <f>+F18/50</f>
        <v>21.087758166666667</v>
      </c>
      <c r="G46" s="63">
        <f>SUM(B46:F46)</f>
        <v>110.26092608333335</v>
      </c>
      <c r="H46" s="129"/>
    </row>
    <row r="48" spans="1:8" x14ac:dyDescent="0.2">
      <c r="A48" s="125" t="s">
        <v>48</v>
      </c>
      <c r="B48" s="125"/>
      <c r="C48" s="125"/>
      <c r="D48" s="125"/>
      <c r="E48" s="125"/>
      <c r="F48" s="125"/>
      <c r="G48" s="125"/>
    </row>
    <row r="49" spans="1:7" x14ac:dyDescent="0.2">
      <c r="A49" s="125"/>
      <c r="B49" s="125"/>
      <c r="C49" s="125"/>
      <c r="D49" s="125"/>
      <c r="E49" s="125"/>
      <c r="F49" s="125"/>
      <c r="G49" s="125"/>
    </row>
    <row r="50" spans="1:7" x14ac:dyDescent="0.2">
      <c r="A50" s="145" t="s">
        <v>49</v>
      </c>
      <c r="B50" s="145"/>
      <c r="C50" s="145"/>
      <c r="D50" s="145"/>
      <c r="E50" s="145"/>
      <c r="F50" s="145"/>
      <c r="G50" s="145"/>
    </row>
    <row r="51" spans="1:7" ht="15.45" customHeight="1" x14ac:dyDescent="0.2">
      <c r="A51" s="145"/>
      <c r="B51" s="145"/>
      <c r="C51" s="145"/>
      <c r="D51" s="145"/>
      <c r="E51" s="145"/>
      <c r="F51" s="145"/>
      <c r="G51" s="145"/>
    </row>
  </sheetData>
  <mergeCells count="3">
    <mergeCell ref="A1:C1"/>
    <mergeCell ref="A2:G2"/>
    <mergeCell ref="A50:G51"/>
  </mergeCells>
  <pageMargins left="0.7" right="0.7" top="0.75" bottom="0.75" header="0.3" footer="0.3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showGridLines="0" workbookViewId="0">
      <selection activeCell="G37" sqref="G37"/>
    </sheetView>
  </sheetViews>
  <sheetFormatPr defaultColWidth="11.375" defaultRowHeight="11.4" x14ac:dyDescent="0.2"/>
  <cols>
    <col min="1" max="1" width="12.375" customWidth="1"/>
    <col min="2" max="7" width="13.75" customWidth="1"/>
  </cols>
  <sheetData>
    <row r="1" spans="1:7" ht="60" customHeight="1" x14ac:dyDescent="0.2">
      <c r="A1" s="143"/>
      <c r="B1" s="143"/>
      <c r="C1" s="143"/>
    </row>
    <row r="2" spans="1:7" ht="20.399999999999999" x14ac:dyDescent="0.35">
      <c r="A2" s="142" t="s">
        <v>5</v>
      </c>
      <c r="B2" s="142"/>
      <c r="C2" s="142"/>
      <c r="D2" s="142"/>
      <c r="E2" s="142"/>
      <c r="F2" s="142"/>
      <c r="G2" s="142"/>
    </row>
    <row r="4" spans="1:7" ht="15" x14ac:dyDescent="0.25">
      <c r="A4" s="11" t="s">
        <v>47</v>
      </c>
    </row>
    <row r="6" spans="1:7" ht="15.9" customHeight="1" x14ac:dyDescent="0.2">
      <c r="A6" s="20"/>
      <c r="B6" s="8" t="s">
        <v>41</v>
      </c>
      <c r="C6" s="8" t="s">
        <v>42</v>
      </c>
      <c r="D6" s="8" t="s">
        <v>43</v>
      </c>
      <c r="E6" s="8" t="s">
        <v>44</v>
      </c>
      <c r="F6" s="8" t="s">
        <v>45</v>
      </c>
      <c r="G6" s="25" t="s">
        <v>19</v>
      </c>
    </row>
    <row r="7" spans="1:7" ht="15.9" customHeight="1" x14ac:dyDescent="0.2">
      <c r="A7" s="22">
        <v>2016</v>
      </c>
      <c r="B7" s="3">
        <v>7.4329520000000002</v>
      </c>
      <c r="C7" s="3">
        <v>26.012443000000001</v>
      </c>
      <c r="D7" s="3">
        <v>30.627617000000001</v>
      </c>
      <c r="E7" s="3">
        <v>11.506797000000001</v>
      </c>
      <c r="F7" s="3">
        <v>6.7337150000000001</v>
      </c>
      <c r="G7" s="42">
        <v>76.634986999999995</v>
      </c>
    </row>
    <row r="8" spans="1:7" ht="15.9" customHeight="1" x14ac:dyDescent="0.2">
      <c r="A8" s="22">
        <v>2017</v>
      </c>
      <c r="B8" s="3">
        <v>6.6659290000000002</v>
      </c>
      <c r="C8" s="3">
        <v>23.235453</v>
      </c>
      <c r="D8" s="3">
        <v>34.513708999999999</v>
      </c>
      <c r="E8" s="3">
        <v>13.809663</v>
      </c>
      <c r="F8" s="3">
        <v>6.8189339999999996</v>
      </c>
      <c r="G8" s="42">
        <v>75.177774999999997</v>
      </c>
    </row>
    <row r="9" spans="1:7" ht="15.9" customHeight="1" x14ac:dyDescent="0.2">
      <c r="A9" s="22">
        <v>2018</v>
      </c>
      <c r="B9" s="3">
        <v>5.8851690000000003</v>
      </c>
      <c r="C9" s="3">
        <v>31.265791</v>
      </c>
      <c r="D9" s="3">
        <v>21.880158999999999</v>
      </c>
      <c r="E9" s="3">
        <v>9.2256339999999994</v>
      </c>
      <c r="F9" s="3">
        <v>9.1736920000000008</v>
      </c>
      <c r="G9" s="42">
        <v>77.430445000000006</v>
      </c>
    </row>
    <row r="10" spans="1:7" ht="15.9" customHeight="1" x14ac:dyDescent="0.2">
      <c r="A10" s="22">
        <v>2019</v>
      </c>
      <c r="B10" s="3">
        <v>6.8800239999999997</v>
      </c>
      <c r="C10" s="3">
        <v>26.827296</v>
      </c>
      <c r="D10" s="3">
        <v>14.702241000000001</v>
      </c>
      <c r="E10" s="3">
        <v>5.8984889999999996</v>
      </c>
      <c r="F10" s="3">
        <v>8.5032029999999992</v>
      </c>
      <c r="G10" s="42">
        <v>62.811253000000001</v>
      </c>
    </row>
    <row r="11" spans="1:7" ht="15.9" customHeight="1" x14ac:dyDescent="0.2">
      <c r="A11" s="22">
        <v>2020</v>
      </c>
      <c r="B11" s="3">
        <v>7.7488039999999998</v>
      </c>
      <c r="C11" s="3">
        <v>10.002556999999999</v>
      </c>
      <c r="D11" s="3">
        <v>10.172878000000001</v>
      </c>
      <c r="E11" s="3">
        <v>3.0562870000000002</v>
      </c>
      <c r="F11" s="3">
        <v>1.995574</v>
      </c>
      <c r="G11" s="42">
        <v>32.976100000000002</v>
      </c>
    </row>
    <row r="12" spans="1:7" ht="15.9" customHeight="1" x14ac:dyDescent="0.2">
      <c r="A12" s="22">
        <v>2021</v>
      </c>
      <c r="B12" s="3">
        <v>2.1507960000000002</v>
      </c>
      <c r="C12" s="3">
        <v>12.643147000000001</v>
      </c>
      <c r="D12" s="3">
        <v>10.074579</v>
      </c>
      <c r="E12" s="3">
        <v>2.3010989999999998</v>
      </c>
      <c r="F12" s="3">
        <v>1.6149579999999999</v>
      </c>
      <c r="G12" s="42">
        <v>28.784579000000001</v>
      </c>
    </row>
    <row r="13" spans="1:7" ht="15.9" customHeight="1" x14ac:dyDescent="0.2">
      <c r="A13" s="22">
        <v>2022</v>
      </c>
      <c r="B13" s="3">
        <v>1.5134270000000001</v>
      </c>
      <c r="C13" s="3">
        <v>10.513855</v>
      </c>
      <c r="D13" s="3">
        <v>7.4931950000000001</v>
      </c>
      <c r="E13" s="3">
        <v>2.6178919999999999</v>
      </c>
      <c r="F13" s="3">
        <v>2.1243400000000001</v>
      </c>
      <c r="G13" s="42">
        <v>24.262709000000001</v>
      </c>
    </row>
    <row r="14" spans="1:7" ht="15.9" customHeight="1" x14ac:dyDescent="0.2">
      <c r="A14" s="22">
        <v>2023</v>
      </c>
      <c r="B14" s="3">
        <v>1.182747</v>
      </c>
      <c r="C14" s="3">
        <v>8.0692470000000007</v>
      </c>
      <c r="D14" s="3">
        <v>8.1171419999999994</v>
      </c>
      <c r="E14" s="3">
        <v>3.614455</v>
      </c>
      <c r="F14" s="3">
        <v>2.352503</v>
      </c>
      <c r="G14" s="42">
        <v>23.336093999999996</v>
      </c>
    </row>
    <row r="15" spans="1:7" ht="15.9" customHeight="1" x14ac:dyDescent="0.2">
      <c r="A15" s="22">
        <v>2024</v>
      </c>
      <c r="B15" s="3">
        <v>1.7820320000000001</v>
      </c>
      <c r="C15" s="3">
        <v>7.4789500000000002</v>
      </c>
      <c r="D15" s="3">
        <v>9.0338560000000001</v>
      </c>
      <c r="E15" s="3">
        <v>3.2763429999999998</v>
      </c>
      <c r="F15" s="3">
        <v>1.9352860000000001</v>
      </c>
      <c r="G15" s="42">
        <v>23.506467000000001</v>
      </c>
    </row>
    <row r="16" spans="1:7" ht="15.9" customHeight="1" x14ac:dyDescent="0.2">
      <c r="A16" s="46">
        <v>2025</v>
      </c>
      <c r="B16" s="83">
        <v>2.013709</v>
      </c>
      <c r="C16" s="83">
        <v>6.532762</v>
      </c>
      <c r="D16" s="83">
        <v>8.7900229999999997</v>
      </c>
      <c r="E16" s="83">
        <v>2.5427170000000001</v>
      </c>
      <c r="F16" s="83">
        <v>1.698132</v>
      </c>
      <c r="G16" s="84">
        <v>21.577343000000003</v>
      </c>
    </row>
    <row r="18" spans="1:7" ht="12" customHeight="1" x14ac:dyDescent="0.2">
      <c r="A18" s="147" t="s">
        <v>50</v>
      </c>
      <c r="B18" s="147"/>
      <c r="C18" s="147"/>
      <c r="D18" s="147"/>
      <c r="E18" s="147"/>
      <c r="F18" s="147"/>
      <c r="G18" s="147"/>
    </row>
    <row r="19" spans="1:7" ht="12" customHeight="1" x14ac:dyDescent="0.2">
      <c r="A19" s="147"/>
      <c r="B19" s="147"/>
      <c r="C19" s="147"/>
      <c r="D19" s="147"/>
      <c r="E19" s="147"/>
      <c r="F19" s="147"/>
      <c r="G19" s="147"/>
    </row>
    <row r="20" spans="1:7" ht="12" customHeight="1" x14ac:dyDescent="0.2">
      <c r="A20" s="147"/>
      <c r="B20" s="147"/>
      <c r="C20" s="147"/>
      <c r="D20" s="147"/>
      <c r="E20" s="147"/>
      <c r="F20" s="147"/>
      <c r="G20" s="147"/>
    </row>
    <row r="21" spans="1:7" s="125" customFormat="1" ht="11.4" customHeight="1" x14ac:dyDescent="0.2">
      <c r="A21" s="145" t="s">
        <v>51</v>
      </c>
      <c r="B21" s="145"/>
      <c r="C21" s="145"/>
      <c r="D21" s="145"/>
      <c r="E21" s="145"/>
      <c r="F21" s="145"/>
      <c r="G21" s="145"/>
    </row>
    <row r="22" spans="1:7" x14ac:dyDescent="0.2">
      <c r="A22" s="145"/>
      <c r="B22" s="145"/>
      <c r="C22" s="145"/>
      <c r="D22" s="145"/>
      <c r="E22" s="145"/>
      <c r="F22" s="145"/>
      <c r="G22" s="145"/>
    </row>
    <row r="25" spans="1:7" x14ac:dyDescent="0.2">
      <c r="A25" s="146"/>
      <c r="B25" s="146"/>
      <c r="C25" s="146"/>
      <c r="D25" s="146"/>
      <c r="E25" s="146"/>
      <c r="F25" s="146"/>
      <c r="G25" s="146"/>
    </row>
  </sheetData>
  <mergeCells count="5">
    <mergeCell ref="A25:G25"/>
    <mergeCell ref="A1:C1"/>
    <mergeCell ref="A18:G20"/>
    <mergeCell ref="A2:G2"/>
    <mergeCell ref="A21:G2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1"/>
  <sheetViews>
    <sheetView showGridLines="0" workbookViewId="0">
      <selection activeCell="F24" sqref="F24"/>
    </sheetView>
  </sheetViews>
  <sheetFormatPr defaultColWidth="11.375" defaultRowHeight="11.4" x14ac:dyDescent="0.2"/>
  <cols>
    <col min="1" max="1" width="12.375" customWidth="1"/>
    <col min="2" max="2" width="17.875" customWidth="1"/>
    <col min="3" max="3" width="16.875" customWidth="1"/>
    <col min="4" max="4" width="15.75" customWidth="1"/>
    <col min="5" max="5" width="16.125" customWidth="1"/>
    <col min="6" max="6" width="16.625" customWidth="1"/>
    <col min="7" max="7" width="13.75" customWidth="1"/>
  </cols>
  <sheetData>
    <row r="1" spans="1:9" ht="60" customHeight="1" x14ac:dyDescent="0.2">
      <c r="A1" s="143"/>
      <c r="B1" s="143"/>
      <c r="C1" s="143"/>
    </row>
    <row r="2" spans="1:9" ht="20.399999999999999" x14ac:dyDescent="0.35">
      <c r="A2" s="142" t="s">
        <v>6</v>
      </c>
      <c r="B2" s="142"/>
      <c r="C2" s="142"/>
      <c r="D2" s="142"/>
      <c r="E2" s="142"/>
      <c r="F2" s="142"/>
      <c r="G2" s="142"/>
    </row>
    <row r="5" spans="1:9" ht="15.9" customHeight="1" x14ac:dyDescent="0.2">
      <c r="A5" s="20"/>
      <c r="B5" s="91" t="s">
        <v>41</v>
      </c>
      <c r="C5" s="91" t="s">
        <v>42</v>
      </c>
      <c r="D5" s="91" t="s">
        <v>43</v>
      </c>
      <c r="E5" s="91" t="s">
        <v>44</v>
      </c>
      <c r="F5" s="91" t="s">
        <v>45</v>
      </c>
      <c r="G5" s="130" t="s">
        <v>19</v>
      </c>
    </row>
    <row r="6" spans="1:9" ht="15.9" customHeight="1" x14ac:dyDescent="0.2">
      <c r="A6" s="23">
        <v>2016</v>
      </c>
      <c r="B6" s="104">
        <v>0.43647864522292018</v>
      </c>
      <c r="C6" s="105">
        <v>0.70514154229440518</v>
      </c>
      <c r="D6" s="105">
        <v>1.0272063662772577</v>
      </c>
      <c r="E6" s="105">
        <v>0.52967865034928141</v>
      </c>
      <c r="F6" s="105">
        <v>0.30170193764722153</v>
      </c>
      <c r="G6" s="106">
        <v>0.64418833033603684</v>
      </c>
    </row>
    <row r="7" spans="1:9" ht="15.9" customHeight="1" x14ac:dyDescent="0.2">
      <c r="A7" s="23">
        <v>2017</v>
      </c>
      <c r="B7" s="104">
        <v>0.42655282617360335</v>
      </c>
      <c r="C7" s="105">
        <v>0.65677507050946049</v>
      </c>
      <c r="D7" s="105">
        <v>1.183935617289396</v>
      </c>
      <c r="E7" s="105">
        <v>0.63908346931124926</v>
      </c>
      <c r="F7" s="105">
        <v>0.30462238623525023</v>
      </c>
      <c r="G7" s="106">
        <v>0.68500405334046688</v>
      </c>
    </row>
    <row r="8" spans="1:9" ht="15.9" customHeight="1" x14ac:dyDescent="0.2">
      <c r="A8" s="23">
        <v>2018</v>
      </c>
      <c r="B8" s="104">
        <v>0.419966528879538</v>
      </c>
      <c r="C8" s="105">
        <v>0.94359839500584253</v>
      </c>
      <c r="D8" s="105">
        <v>0.77977627622107493</v>
      </c>
      <c r="E8" s="105">
        <v>0.446342991552729</v>
      </c>
      <c r="F8" s="105">
        <v>0.41898342651356946</v>
      </c>
      <c r="G8" s="106">
        <v>0.65746001648960195</v>
      </c>
    </row>
    <row r="9" spans="1:9" ht="15.9" customHeight="1" x14ac:dyDescent="0.2">
      <c r="A9" s="23">
        <v>2019</v>
      </c>
      <c r="B9" s="104">
        <v>0.7202598621516767</v>
      </c>
      <c r="C9" s="105">
        <v>0.77164427043204753</v>
      </c>
      <c r="D9" s="105">
        <v>0.47782042124892626</v>
      </c>
      <c r="E9" s="105">
        <v>0.27914758339247908</v>
      </c>
      <c r="F9" s="105">
        <v>0.41504576317788766</v>
      </c>
      <c r="G9" s="106">
        <v>0.53820220471043256</v>
      </c>
    </row>
    <row r="10" spans="1:9" ht="15.9" customHeight="1" x14ac:dyDescent="0.2">
      <c r="A10" s="23">
        <v>2020</v>
      </c>
      <c r="B10" s="104">
        <v>0.81121119648425077</v>
      </c>
      <c r="C10" s="105">
        <v>0.28770755721038632</v>
      </c>
      <c r="D10" s="105">
        <v>0.33061686659019768</v>
      </c>
      <c r="E10" s="105">
        <v>0.14463960688980684</v>
      </c>
      <c r="F10" s="105">
        <v>9.7405005361856006E-2</v>
      </c>
      <c r="G10" s="106">
        <v>0.28255780413665199</v>
      </c>
    </row>
    <row r="11" spans="1:9" ht="15.9" customHeight="1" x14ac:dyDescent="0.2">
      <c r="A11" s="23">
        <v>2021</v>
      </c>
      <c r="B11" s="104">
        <v>0.29589931292213645</v>
      </c>
      <c r="C11" s="105">
        <v>0.33341262841378477</v>
      </c>
      <c r="D11" s="105">
        <v>0.35303771990863586</v>
      </c>
      <c r="E11" s="105">
        <v>0.10886030685427259</v>
      </c>
      <c r="F11" s="105">
        <v>7.7600671550772243E-2</v>
      </c>
      <c r="G11" s="106">
        <v>0.24883977093074366</v>
      </c>
    </row>
    <row r="12" spans="1:9" ht="15.9" customHeight="1" x14ac:dyDescent="0.2">
      <c r="A12" s="45">
        <v>2022</v>
      </c>
      <c r="B12" s="104">
        <v>0.20821221978179716</v>
      </c>
      <c r="C12" s="105">
        <v>0.27726103558800769</v>
      </c>
      <c r="D12" s="105">
        <v>0.26257975421412555</v>
      </c>
      <c r="E12" s="105">
        <v>0.12418423549863321</v>
      </c>
      <c r="F12" s="105">
        <v>0.10207708844574753</v>
      </c>
      <c r="G12" s="106">
        <v>0.20985275738379985</v>
      </c>
    </row>
    <row r="13" spans="1:9" ht="15.9" customHeight="1" x14ac:dyDescent="0.2">
      <c r="A13" s="45">
        <v>2023</v>
      </c>
      <c r="B13" s="104">
        <v>0.15548000374520107</v>
      </c>
      <c r="C13" s="105">
        <v>0.2090050021362255</v>
      </c>
      <c r="D13" s="105">
        <v>0.29268312030805571</v>
      </c>
      <c r="E13" s="105">
        <v>0.17910074832601183</v>
      </c>
      <c r="F13" s="105">
        <v>0.11190121761569316</v>
      </c>
      <c r="G13" s="106">
        <v>0.20265348189265264</v>
      </c>
    </row>
    <row r="14" spans="1:9" ht="15.9" customHeight="1" x14ac:dyDescent="0.2">
      <c r="A14" s="45">
        <v>2024</v>
      </c>
      <c r="B14" s="104">
        <v>0.23898672520976341</v>
      </c>
      <c r="C14" s="105">
        <v>0.20138141013578792</v>
      </c>
      <c r="D14" s="105">
        <v>0.34171398441996376</v>
      </c>
      <c r="E14" s="105">
        <v>0.16602623489702975</v>
      </c>
      <c r="F14" s="105">
        <v>9.2317730904743323E-2</v>
      </c>
      <c r="G14" s="106">
        <v>0.21038833194777776</v>
      </c>
    </row>
    <row r="15" spans="1:9" ht="15.9" customHeight="1" x14ac:dyDescent="0.2">
      <c r="A15" s="46">
        <v>2025</v>
      </c>
      <c r="B15" s="107">
        <v>0.28160784841961606</v>
      </c>
      <c r="C15" s="108">
        <v>0.1792213095654607</v>
      </c>
      <c r="D15" s="108">
        <v>0.34032852512516593</v>
      </c>
      <c r="E15" s="108">
        <v>0.1287872309768692</v>
      </c>
      <c r="F15" s="108">
        <v>8.052690981084136E-2</v>
      </c>
      <c r="G15" s="109">
        <v>0.19569346790804398</v>
      </c>
      <c r="I15" s="129"/>
    </row>
    <row r="17" spans="1:7" x14ac:dyDescent="0.2">
      <c r="A17" s="148" t="s">
        <v>52</v>
      </c>
      <c r="B17" s="148"/>
      <c r="C17" s="148"/>
      <c r="D17" s="148"/>
      <c r="E17" s="148"/>
      <c r="F17" s="148"/>
      <c r="G17" s="148"/>
    </row>
    <row r="18" spans="1:7" s="125" customFormat="1" x14ac:dyDescent="0.2">
      <c r="A18" s="146" t="s">
        <v>53</v>
      </c>
      <c r="B18" s="146"/>
      <c r="C18" s="146"/>
      <c r="D18" s="146"/>
      <c r="E18" s="146"/>
      <c r="F18" s="146"/>
      <c r="G18" s="146"/>
    </row>
    <row r="19" spans="1:7" s="125" customFormat="1" x14ac:dyDescent="0.2">
      <c r="A19" s="126"/>
      <c r="B19" s="126"/>
      <c r="C19" s="126"/>
      <c r="D19" s="126"/>
      <c r="E19" s="126"/>
      <c r="F19" s="126"/>
      <c r="G19" s="126"/>
    </row>
    <row r="20" spans="1:7" s="125" customFormat="1" x14ac:dyDescent="0.2">
      <c r="A20" s="145"/>
      <c r="B20" s="145"/>
      <c r="C20" s="145"/>
      <c r="D20" s="145"/>
      <c r="E20" s="145"/>
      <c r="F20" s="145"/>
      <c r="G20" s="145"/>
    </row>
    <row r="21" spans="1:7" s="125" customFormat="1" x14ac:dyDescent="0.2"/>
  </sheetData>
  <mergeCells count="5">
    <mergeCell ref="A1:C1"/>
    <mergeCell ref="A2:G2"/>
    <mergeCell ref="A20:G20"/>
    <mergeCell ref="A17:G17"/>
    <mergeCell ref="A18:G18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0"/>
  <sheetViews>
    <sheetView showGridLines="0" workbookViewId="0">
      <selection activeCell="E34" sqref="E34"/>
    </sheetView>
  </sheetViews>
  <sheetFormatPr defaultColWidth="11.375" defaultRowHeight="11.4" x14ac:dyDescent="0.2"/>
  <cols>
    <col min="1" max="1" width="12.375" customWidth="1"/>
    <col min="2" max="7" width="16.75" customWidth="1"/>
  </cols>
  <sheetData>
    <row r="1" spans="1:7" ht="60" customHeight="1" x14ac:dyDescent="0.4">
      <c r="A1" s="149"/>
      <c r="B1" s="149"/>
      <c r="C1" s="149"/>
      <c r="D1" s="10"/>
      <c r="E1" s="10"/>
      <c r="F1" s="10"/>
      <c r="G1" s="10"/>
    </row>
    <row r="2" spans="1:7" ht="23.25" customHeight="1" x14ac:dyDescent="0.35">
      <c r="A2" s="142" t="s">
        <v>7</v>
      </c>
      <c r="B2" s="142"/>
      <c r="C2" s="142"/>
      <c r="D2" s="142"/>
      <c r="E2" s="142"/>
      <c r="F2" s="142"/>
      <c r="G2" s="142"/>
    </row>
    <row r="4" spans="1:7" ht="15" x14ac:dyDescent="0.25">
      <c r="A4" s="11" t="s">
        <v>38</v>
      </c>
    </row>
    <row r="6" spans="1:7" ht="15.9" customHeight="1" x14ac:dyDescent="0.2">
      <c r="A6" s="20"/>
      <c r="B6" s="8" t="s">
        <v>21</v>
      </c>
      <c r="C6" s="8" t="s">
        <v>22</v>
      </c>
      <c r="D6" s="8" t="s">
        <v>23</v>
      </c>
      <c r="E6" s="8" t="s">
        <v>24</v>
      </c>
      <c r="F6" s="17" t="s">
        <v>54</v>
      </c>
      <c r="G6" s="25" t="s">
        <v>19</v>
      </c>
    </row>
    <row r="7" spans="1:7" ht="15.9" customHeight="1" x14ac:dyDescent="0.2">
      <c r="A7" s="100">
        <v>2016</v>
      </c>
      <c r="B7" s="47">
        <v>5.1787539999999996</v>
      </c>
      <c r="C7" s="48">
        <v>3.3199619999999999</v>
      </c>
      <c r="D7" s="48">
        <v>2.7953220000000001</v>
      </c>
      <c r="E7" s="48">
        <v>7.8598949999999999</v>
      </c>
      <c r="F7" s="48">
        <v>0.99690400000000001</v>
      </c>
      <c r="G7" s="42">
        <v>20.140606999999999</v>
      </c>
    </row>
    <row r="8" spans="1:7" ht="15.9" customHeight="1" x14ac:dyDescent="0.2">
      <c r="A8" s="100">
        <v>2017</v>
      </c>
      <c r="B8" s="47">
        <v>4.9597559999999996</v>
      </c>
      <c r="C8" s="48">
        <v>4.2026539999999999</v>
      </c>
      <c r="D8" s="48">
        <v>3.5262509999999998</v>
      </c>
      <c r="E8" s="48">
        <v>16.201139000000001</v>
      </c>
      <c r="F8" s="48">
        <v>1.254956</v>
      </c>
      <c r="G8" s="42">
        <v>30.140174999999999</v>
      </c>
    </row>
    <row r="9" spans="1:7" ht="15.9" customHeight="1" x14ac:dyDescent="0.2">
      <c r="A9" s="100">
        <v>2018</v>
      </c>
      <c r="B9" s="47">
        <v>4.9216740000000003</v>
      </c>
      <c r="C9" s="48">
        <v>4.3585349999999998</v>
      </c>
      <c r="D9" s="48">
        <v>4.9753239999999996</v>
      </c>
      <c r="E9" s="48">
        <v>21.074553000000002</v>
      </c>
      <c r="F9" s="48">
        <v>0.81225700000000001</v>
      </c>
      <c r="G9" s="42">
        <v>36.142343000000004</v>
      </c>
    </row>
    <row r="10" spans="1:7" ht="15.9" customHeight="1" x14ac:dyDescent="0.2">
      <c r="A10" s="100">
        <v>2019</v>
      </c>
      <c r="B10" s="47">
        <v>5.9057250000000003</v>
      </c>
      <c r="C10" s="48">
        <v>4.7092200000000002</v>
      </c>
      <c r="D10" s="48">
        <v>4.883089</v>
      </c>
      <c r="E10" s="48">
        <v>24.942544999999999</v>
      </c>
      <c r="F10" s="48">
        <v>0.33180700000000002</v>
      </c>
      <c r="G10" s="42">
        <v>40.772385999999997</v>
      </c>
    </row>
    <row r="11" spans="1:7" ht="15.9" customHeight="1" x14ac:dyDescent="0.2">
      <c r="A11" s="100">
        <v>2020</v>
      </c>
      <c r="B11" s="47">
        <v>2.7421000000000002</v>
      </c>
      <c r="C11" s="48">
        <v>2.4987879999999998</v>
      </c>
      <c r="D11" s="48">
        <v>2.7002090000000001</v>
      </c>
      <c r="E11" s="48">
        <v>15.827266</v>
      </c>
      <c r="F11" s="48">
        <v>0.172239</v>
      </c>
      <c r="G11" s="42">
        <v>23.940602000000002</v>
      </c>
    </row>
    <row r="12" spans="1:7" ht="15.9" customHeight="1" x14ac:dyDescent="0.2">
      <c r="A12" s="100">
        <v>2021</v>
      </c>
      <c r="B12" s="47">
        <v>1.634341</v>
      </c>
      <c r="C12" s="48">
        <v>1.4864379999999999</v>
      </c>
      <c r="D12" s="48">
        <v>1.1501079999999999</v>
      </c>
      <c r="E12" s="48">
        <v>6.5055319999999996</v>
      </c>
      <c r="F12" s="48">
        <v>0.19614899999999999</v>
      </c>
      <c r="G12" s="42">
        <v>10.972568000000001</v>
      </c>
    </row>
    <row r="13" spans="1:7" ht="15.9" customHeight="1" x14ac:dyDescent="0.2">
      <c r="A13" s="100">
        <v>2022</v>
      </c>
      <c r="B13" s="47">
        <v>1.594595</v>
      </c>
      <c r="C13" s="48">
        <v>2.1782119999999998</v>
      </c>
      <c r="D13" s="48">
        <v>1.5226569999999999</v>
      </c>
      <c r="E13" s="48">
        <v>7.9861469999999999</v>
      </c>
      <c r="F13" s="48">
        <v>0.35811300000000001</v>
      </c>
      <c r="G13" s="42">
        <v>13.639723999999999</v>
      </c>
    </row>
    <row r="14" spans="1:7" ht="15.9" customHeight="1" x14ac:dyDescent="0.2">
      <c r="A14" s="100">
        <v>2023</v>
      </c>
      <c r="B14" s="47">
        <v>2.2364280000000001</v>
      </c>
      <c r="C14" s="48">
        <v>2.066379</v>
      </c>
      <c r="D14" s="48">
        <v>2.224793</v>
      </c>
      <c r="E14" s="48">
        <v>11.053248</v>
      </c>
      <c r="F14" s="48">
        <v>0.17299300000000001</v>
      </c>
      <c r="G14" s="42">
        <v>17.753841000000001</v>
      </c>
    </row>
    <row r="15" spans="1:7" ht="15.9" customHeight="1" x14ac:dyDescent="0.2">
      <c r="A15" s="100">
        <v>2024</v>
      </c>
      <c r="B15" s="47">
        <v>2.6559560000000002</v>
      </c>
      <c r="C15" s="48">
        <v>4.141635</v>
      </c>
      <c r="D15" s="48">
        <v>1.849472</v>
      </c>
      <c r="E15" s="48">
        <v>7.8792619999999998</v>
      </c>
      <c r="F15" s="48">
        <v>0.145255</v>
      </c>
      <c r="G15" s="42">
        <v>16.671579999999999</v>
      </c>
    </row>
    <row r="16" spans="1:7" ht="15.9" customHeight="1" x14ac:dyDescent="0.2">
      <c r="A16" s="101">
        <v>2025</v>
      </c>
      <c r="B16" s="86">
        <v>1.684788</v>
      </c>
      <c r="C16" s="72">
        <v>2.042681</v>
      </c>
      <c r="D16" s="72">
        <v>2.3730419999999999</v>
      </c>
      <c r="E16" s="72">
        <v>7.2003690000000002</v>
      </c>
      <c r="F16" s="72">
        <v>0.195767</v>
      </c>
      <c r="G16" s="84">
        <v>13.496646999999999</v>
      </c>
    </row>
    <row r="18" spans="1:7" x14ac:dyDescent="0.2">
      <c r="A18" s="144" t="s">
        <v>55</v>
      </c>
      <c r="B18" s="144"/>
      <c r="C18" s="144"/>
      <c r="D18" s="144"/>
      <c r="E18" s="144"/>
      <c r="F18" s="144"/>
      <c r="G18" s="144"/>
    </row>
    <row r="19" spans="1:7" x14ac:dyDescent="0.2">
      <c r="A19" s="144"/>
      <c r="B19" s="144"/>
      <c r="C19" s="144"/>
      <c r="D19" s="144"/>
      <c r="E19" s="144"/>
      <c r="F19" s="144"/>
      <c r="G19" s="144"/>
    </row>
    <row r="20" spans="1:7" ht="18" customHeight="1" x14ac:dyDescent="0.2">
      <c r="A20" s="148" t="s">
        <v>56</v>
      </c>
      <c r="B20" s="148"/>
      <c r="C20" s="148"/>
      <c r="D20" s="148"/>
      <c r="E20" s="148"/>
      <c r="F20" s="148"/>
      <c r="G20" s="148"/>
    </row>
  </sheetData>
  <mergeCells count="4">
    <mergeCell ref="A1:C1"/>
    <mergeCell ref="A18:G19"/>
    <mergeCell ref="A20:G20"/>
    <mergeCell ref="A2:G2"/>
  </mergeCells>
  <pageMargins left="0.7" right="0.7" top="0.75" bottom="0.75" header="0.3" footer="0.3"/>
  <pageSetup paperSize="9" scale="8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19"/>
  <sheetViews>
    <sheetView showGridLines="0" workbookViewId="0">
      <selection activeCell="L15" sqref="L15"/>
    </sheetView>
  </sheetViews>
  <sheetFormatPr defaultColWidth="11.375" defaultRowHeight="11.4" x14ac:dyDescent="0.2"/>
  <cols>
    <col min="1" max="1" width="12.375" customWidth="1"/>
    <col min="2" max="7" width="16.75" customWidth="1"/>
  </cols>
  <sheetData>
    <row r="1" spans="1:7" ht="60" customHeight="1" x14ac:dyDescent="0.2">
      <c r="A1" s="143"/>
      <c r="B1" s="143"/>
      <c r="C1" s="143"/>
    </row>
    <row r="2" spans="1:7" ht="20.399999999999999" x14ac:dyDescent="0.35">
      <c r="A2" s="142" t="s">
        <v>8</v>
      </c>
      <c r="B2" s="142"/>
      <c r="C2" s="142"/>
      <c r="D2" s="142"/>
      <c r="E2" s="142"/>
      <c r="F2" s="142"/>
      <c r="G2" s="142"/>
    </row>
    <row r="5" spans="1:7" ht="15.9" customHeight="1" x14ac:dyDescent="0.2">
      <c r="A5" s="20"/>
      <c r="B5" s="8" t="s">
        <v>21</v>
      </c>
      <c r="C5" s="8" t="s">
        <v>22</v>
      </c>
      <c r="D5" s="8" t="s">
        <v>23</v>
      </c>
      <c r="E5" s="8" t="s">
        <v>24</v>
      </c>
      <c r="F5" s="17" t="s">
        <v>57</v>
      </c>
      <c r="G5" s="25" t="s">
        <v>19</v>
      </c>
    </row>
    <row r="6" spans="1:7" ht="15.9" customHeight="1" x14ac:dyDescent="0.2">
      <c r="A6" s="110">
        <v>2016</v>
      </c>
      <c r="B6" s="49">
        <v>5.834674251134573E-2</v>
      </c>
      <c r="C6" s="50">
        <v>2.7647502946836648E-2</v>
      </c>
      <c r="D6" s="50">
        <v>2.5922183724769173E-2</v>
      </c>
      <c r="E6" s="50">
        <v>9.283392465081329E-3</v>
      </c>
      <c r="F6" s="111">
        <v>0</v>
      </c>
      <c r="G6" s="44">
        <v>1.6464645545450289E-2</v>
      </c>
    </row>
    <row r="7" spans="1:7" ht="15.9" customHeight="1" x14ac:dyDescent="0.2">
      <c r="A7" s="102">
        <v>2017</v>
      </c>
      <c r="B7" s="49">
        <v>5.5889252604569395E-2</v>
      </c>
      <c r="C7" s="50">
        <v>3.4881029556152875E-2</v>
      </c>
      <c r="D7" s="50">
        <v>3.2524415493011188E-2</v>
      </c>
      <c r="E7" s="50">
        <v>1.8815018570337655E-2</v>
      </c>
      <c r="F7" s="111">
        <v>0</v>
      </c>
      <c r="G7" s="44">
        <v>2.4509439517516659E-2</v>
      </c>
    </row>
    <row r="8" spans="1:7" ht="15.9" customHeight="1" x14ac:dyDescent="0.2">
      <c r="A8" s="102">
        <v>2018</v>
      </c>
      <c r="B8" s="49">
        <v>5.6390194810770622E-2</v>
      </c>
      <c r="C8" s="50">
        <v>3.6950231455254501E-2</v>
      </c>
      <c r="D8" s="50">
        <v>4.6577854032817077E-2</v>
      </c>
      <c r="E8" s="50">
        <v>2.4459442136601083E-2</v>
      </c>
      <c r="F8" s="111">
        <v>0</v>
      </c>
      <c r="G8" s="44">
        <v>3.0102350836585169E-2</v>
      </c>
    </row>
    <row r="9" spans="1:7" ht="15.9" customHeight="1" x14ac:dyDescent="0.2">
      <c r="A9" s="102">
        <v>2019</v>
      </c>
      <c r="B9" s="49">
        <v>6.9962701554978926E-2</v>
      </c>
      <c r="C9" s="50">
        <v>4.1671308025496276E-2</v>
      </c>
      <c r="D9" s="50">
        <v>4.7374046174485013E-2</v>
      </c>
      <c r="E9" s="50">
        <v>2.9353482053767713E-2</v>
      </c>
      <c r="F9" s="111">
        <v>0</v>
      </c>
      <c r="G9" s="44">
        <v>3.5158789148681563E-2</v>
      </c>
    </row>
    <row r="10" spans="1:7" ht="15.9" customHeight="1" x14ac:dyDescent="0.2">
      <c r="A10" s="102">
        <v>2020</v>
      </c>
      <c r="B10" s="49">
        <v>3.2484533894468121E-2</v>
      </c>
      <c r="C10" s="50">
        <v>2.2111467384920168E-2</v>
      </c>
      <c r="D10" s="50">
        <v>2.6196496899147242E-2</v>
      </c>
      <c r="E10" s="50">
        <v>1.8626221521950061E-2</v>
      </c>
      <c r="F10" s="111">
        <v>0</v>
      </c>
      <c r="G10" s="44">
        <v>2.0664067720848514E-2</v>
      </c>
    </row>
    <row r="11" spans="1:7" ht="15.9" customHeight="1" x14ac:dyDescent="0.2">
      <c r="A11" s="102">
        <v>2021</v>
      </c>
      <c r="B11" s="49">
        <v>1.9407583598048794E-2</v>
      </c>
      <c r="C11" s="50">
        <v>1.3252598840649542E-2</v>
      </c>
      <c r="D11" s="50">
        <v>1.1219594182072639E-2</v>
      </c>
      <c r="E11" s="50">
        <v>7.674247240336312E-3</v>
      </c>
      <c r="F11" s="111">
        <v>0</v>
      </c>
      <c r="G11" s="44">
        <v>9.3986534510972514E-3</v>
      </c>
    </row>
    <row r="12" spans="1:7" ht="15.9" customHeight="1" x14ac:dyDescent="0.2">
      <c r="A12" s="102">
        <v>2022</v>
      </c>
      <c r="B12" s="49">
        <v>1.9171097809500038E-2</v>
      </c>
      <c r="C12" s="50">
        <v>1.964791106374817E-2</v>
      </c>
      <c r="D12" s="50">
        <v>1.4943809586130312E-2</v>
      </c>
      <c r="E12" s="50">
        <v>9.4557619165809501E-3</v>
      </c>
      <c r="F12" s="111">
        <v>0</v>
      </c>
      <c r="G12" s="44">
        <v>1.1645311762283611E-2</v>
      </c>
    </row>
    <row r="13" spans="1:7" ht="15.9" customHeight="1" x14ac:dyDescent="0.2">
      <c r="A13" s="102">
        <v>2023</v>
      </c>
      <c r="B13" s="49">
        <v>2.734337827800036E-2</v>
      </c>
      <c r="C13" s="50">
        <v>1.8878146045627604E-2</v>
      </c>
      <c r="D13" s="50">
        <v>2.2081932169736508E-2</v>
      </c>
      <c r="E13" s="50">
        <v>1.3167251788463652E-2</v>
      </c>
      <c r="F13" s="111">
        <v>0</v>
      </c>
      <c r="G13" s="44">
        <v>1.5536914566872976E-2</v>
      </c>
    </row>
    <row r="14" spans="1:7" ht="15.9" customHeight="1" x14ac:dyDescent="0.2">
      <c r="A14" s="102">
        <v>2024</v>
      </c>
      <c r="B14" s="49">
        <v>3.277837381999911E-2</v>
      </c>
      <c r="C14" s="50">
        <v>3.8234046983097771E-2</v>
      </c>
      <c r="D14" s="50">
        <v>1.8525407167156165E-2</v>
      </c>
      <c r="E14" s="50">
        <v>9.4223662115003968E-3</v>
      </c>
      <c r="F14" s="111">
        <v>0</v>
      </c>
      <c r="G14" s="44">
        <v>1.4684650817335469E-2</v>
      </c>
    </row>
    <row r="15" spans="1:7" ht="15.9" customHeight="1" x14ac:dyDescent="0.2">
      <c r="A15" s="112">
        <v>2025</v>
      </c>
      <c r="B15" s="87">
        <v>2.1089031420001642E-2</v>
      </c>
      <c r="C15" s="88">
        <v>1.924478890699963E-2</v>
      </c>
      <c r="D15" s="88">
        <v>2.4069440638804566E-2</v>
      </c>
      <c r="E15" s="88">
        <v>8.6486165071369449E-3</v>
      </c>
      <c r="F15" s="113">
        <v>0</v>
      </c>
      <c r="G15" s="85">
        <v>1.1905884395963183E-2</v>
      </c>
    </row>
    <row r="17" spans="1:7" x14ac:dyDescent="0.2">
      <c r="A17" s="144" t="s">
        <v>58</v>
      </c>
      <c r="B17" s="144"/>
      <c r="C17" s="144"/>
      <c r="D17" s="144"/>
      <c r="E17" s="144"/>
      <c r="F17" s="144"/>
      <c r="G17" s="144"/>
    </row>
    <row r="18" spans="1:7" x14ac:dyDescent="0.2">
      <c r="A18" s="144"/>
      <c r="B18" s="144"/>
      <c r="C18" s="144"/>
      <c r="D18" s="144"/>
      <c r="E18" s="144"/>
      <c r="F18" s="144"/>
      <c r="G18" s="144"/>
    </row>
    <row r="19" spans="1:7" ht="14.25" customHeight="1" x14ac:dyDescent="0.2">
      <c r="A19" t="s">
        <v>56</v>
      </c>
    </row>
  </sheetData>
  <mergeCells count="3">
    <mergeCell ref="A1:C1"/>
    <mergeCell ref="A17:G18"/>
    <mergeCell ref="A2:G2"/>
  </mergeCells>
  <pageMargins left="0.7" right="0.7" top="0.75" bottom="0.75" header="0.3" footer="0.3"/>
  <pageSetup paperSize="9" scale="8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5"/>
  <sheetViews>
    <sheetView showGridLines="0" workbookViewId="0">
      <selection activeCell="I19" sqref="I19"/>
    </sheetView>
  </sheetViews>
  <sheetFormatPr defaultColWidth="11.375" defaultRowHeight="11.4" x14ac:dyDescent="0.2"/>
  <cols>
    <col min="1" max="1" width="12.375" customWidth="1"/>
    <col min="2" max="7" width="16.75" customWidth="1"/>
  </cols>
  <sheetData>
    <row r="1" spans="1:7" ht="60" customHeight="1" x14ac:dyDescent="0.2">
      <c r="A1" s="143"/>
      <c r="B1" s="143"/>
      <c r="C1" s="143"/>
    </row>
    <row r="2" spans="1:7" ht="20.399999999999999" x14ac:dyDescent="0.35">
      <c r="A2" s="142" t="s">
        <v>9</v>
      </c>
      <c r="B2" s="142"/>
      <c r="C2" s="142"/>
      <c r="D2" s="142"/>
      <c r="E2" s="142"/>
      <c r="F2" s="142"/>
      <c r="G2" s="142"/>
    </row>
    <row r="4" spans="1:7" ht="15" x14ac:dyDescent="0.25">
      <c r="A4" s="11" t="s">
        <v>59</v>
      </c>
    </row>
    <row r="6" spans="1:7" ht="15.9" customHeight="1" x14ac:dyDescent="0.2">
      <c r="A6" s="20"/>
      <c r="B6" s="17" t="s">
        <v>21</v>
      </c>
      <c r="C6" s="17" t="s">
        <v>22</v>
      </c>
      <c r="D6" s="17" t="s">
        <v>23</v>
      </c>
      <c r="E6" s="17" t="s">
        <v>24</v>
      </c>
      <c r="F6" s="17" t="s">
        <v>60</v>
      </c>
      <c r="G6" s="51" t="s">
        <v>61</v>
      </c>
    </row>
    <row r="7" spans="1:7" ht="15.9" customHeight="1" x14ac:dyDescent="0.2">
      <c r="A7" s="127" t="s">
        <v>62</v>
      </c>
      <c r="B7" s="114">
        <v>1978.922</v>
      </c>
      <c r="C7" s="115">
        <v>0</v>
      </c>
      <c r="D7" s="115">
        <v>0</v>
      </c>
      <c r="E7" s="116">
        <v>30119.07</v>
      </c>
      <c r="F7" s="116">
        <v>0</v>
      </c>
      <c r="G7" s="89">
        <v>32097.991999999998</v>
      </c>
    </row>
    <row r="8" spans="1:7" ht="15.9" customHeight="1" x14ac:dyDescent="0.2">
      <c r="A8" s="45" t="s">
        <v>63</v>
      </c>
      <c r="B8" s="117">
        <v>2058.712</v>
      </c>
      <c r="C8" s="118">
        <v>0</v>
      </c>
      <c r="D8" s="118">
        <v>3049.21</v>
      </c>
      <c r="E8" s="111">
        <v>0</v>
      </c>
      <c r="F8" s="111">
        <v>0</v>
      </c>
      <c r="G8" s="52">
        <v>5107.9220000000005</v>
      </c>
    </row>
    <row r="9" spans="1:7" ht="15.9" customHeight="1" x14ac:dyDescent="0.2">
      <c r="A9" s="45" t="s">
        <v>64</v>
      </c>
      <c r="B9" s="117">
        <v>2035</v>
      </c>
      <c r="C9" s="118">
        <v>0</v>
      </c>
      <c r="D9" s="118">
        <v>0</v>
      </c>
      <c r="E9" s="111">
        <v>0</v>
      </c>
      <c r="F9" s="111">
        <v>0</v>
      </c>
      <c r="G9" s="52">
        <v>2035</v>
      </c>
    </row>
    <row r="10" spans="1:7" ht="15.9" customHeight="1" x14ac:dyDescent="0.2">
      <c r="A10" s="45" t="s">
        <v>65</v>
      </c>
      <c r="B10" s="117">
        <v>1017.325</v>
      </c>
      <c r="C10" s="119">
        <v>0</v>
      </c>
      <c r="D10" s="119">
        <v>0</v>
      </c>
      <c r="E10" s="120">
        <v>0</v>
      </c>
      <c r="F10" s="120">
        <v>0</v>
      </c>
      <c r="G10" s="53">
        <v>1017.325</v>
      </c>
    </row>
    <row r="11" spans="1:7" ht="15.9" customHeight="1" x14ac:dyDescent="0.2">
      <c r="A11" s="45" t="s">
        <v>66</v>
      </c>
      <c r="B11" s="117">
        <v>520.32500000000005</v>
      </c>
      <c r="C11" s="119">
        <v>0</v>
      </c>
      <c r="D11" s="119">
        <v>0</v>
      </c>
      <c r="E11" s="120">
        <v>0</v>
      </c>
      <c r="F11" s="120">
        <v>0</v>
      </c>
      <c r="G11" s="53">
        <v>520.32500000000005</v>
      </c>
    </row>
    <row r="12" spans="1:7" ht="15.9" customHeight="1" x14ac:dyDescent="0.2">
      <c r="A12" s="45" t="s">
        <v>67</v>
      </c>
      <c r="B12" s="117">
        <v>532.04</v>
      </c>
      <c r="C12" s="119">
        <v>0</v>
      </c>
      <c r="D12" s="119">
        <v>0</v>
      </c>
      <c r="E12" s="120">
        <v>0</v>
      </c>
      <c r="F12" s="120">
        <v>0</v>
      </c>
      <c r="G12" s="53">
        <v>532.04</v>
      </c>
    </row>
    <row r="13" spans="1:7" ht="15.9" customHeight="1" x14ac:dyDescent="0.2">
      <c r="A13" s="45">
        <v>2022</v>
      </c>
      <c r="B13" s="117">
        <v>0</v>
      </c>
      <c r="C13" s="119">
        <v>0</v>
      </c>
      <c r="D13" s="119">
        <v>0</v>
      </c>
      <c r="E13" s="120">
        <v>0</v>
      </c>
      <c r="F13" s="120">
        <v>0</v>
      </c>
      <c r="G13" s="140">
        <v>0</v>
      </c>
    </row>
    <row r="14" spans="1:7" ht="15.9" customHeight="1" x14ac:dyDescent="0.2">
      <c r="A14" s="45" t="s">
        <v>68</v>
      </c>
      <c r="B14" s="117">
        <v>513.42499999999995</v>
      </c>
      <c r="C14" s="119">
        <v>0</v>
      </c>
      <c r="D14" s="119">
        <v>0</v>
      </c>
      <c r="E14" s="120">
        <v>0</v>
      </c>
      <c r="F14" s="120">
        <v>0</v>
      </c>
      <c r="G14" s="53">
        <v>513.42499999999995</v>
      </c>
    </row>
    <row r="15" spans="1:7" ht="15.9" customHeight="1" x14ac:dyDescent="0.2">
      <c r="A15" s="45" t="s">
        <v>69</v>
      </c>
      <c r="B15" s="117">
        <v>509.8</v>
      </c>
      <c r="C15" s="119">
        <v>0</v>
      </c>
      <c r="D15" s="119">
        <v>0</v>
      </c>
      <c r="E15" s="120">
        <v>0</v>
      </c>
      <c r="F15" s="120">
        <v>0</v>
      </c>
      <c r="G15" s="53">
        <v>509.8</v>
      </c>
    </row>
    <row r="16" spans="1:7" ht="15.9" customHeight="1" x14ac:dyDescent="0.2">
      <c r="A16" s="46">
        <v>2025</v>
      </c>
      <c r="B16" s="122">
        <v>0</v>
      </c>
      <c r="C16" s="123">
        <v>0</v>
      </c>
      <c r="D16" s="123">
        <v>0</v>
      </c>
      <c r="E16" s="124">
        <v>0</v>
      </c>
      <c r="F16" s="124">
        <v>0</v>
      </c>
      <c r="G16" s="141">
        <v>0</v>
      </c>
    </row>
    <row r="18" spans="1:7" x14ac:dyDescent="0.2">
      <c r="A18" s="144" t="s">
        <v>70</v>
      </c>
      <c r="B18" s="144"/>
      <c r="C18" s="144"/>
      <c r="D18" s="144"/>
      <c r="E18" s="144"/>
      <c r="F18" s="144"/>
      <c r="G18" s="144"/>
    </row>
    <row r="19" spans="1:7" x14ac:dyDescent="0.2">
      <c r="A19" s="144"/>
      <c r="B19" s="144"/>
      <c r="C19" s="144"/>
      <c r="D19" s="144"/>
      <c r="E19" s="144"/>
      <c r="F19" s="144"/>
      <c r="G19" s="144"/>
    </row>
    <row r="21" spans="1:7" ht="27" customHeight="1" x14ac:dyDescent="0.2">
      <c r="A21" s="148" t="s">
        <v>71</v>
      </c>
      <c r="B21" s="148"/>
      <c r="C21" s="148"/>
      <c r="D21" s="148"/>
      <c r="E21" s="148"/>
      <c r="F21" s="148"/>
      <c r="G21" s="148"/>
    </row>
    <row r="23" spans="1:7" ht="13.5" customHeight="1" x14ac:dyDescent="0.2">
      <c r="A23" s="148" t="s">
        <v>72</v>
      </c>
      <c r="B23" s="148"/>
      <c r="C23" s="148"/>
      <c r="D23" s="148"/>
      <c r="E23" s="148"/>
      <c r="F23" s="148"/>
      <c r="G23" s="148"/>
    </row>
    <row r="25" spans="1:7" ht="24.75" customHeight="1" x14ac:dyDescent="0.2">
      <c r="A25" s="148" t="s">
        <v>73</v>
      </c>
      <c r="B25" s="148"/>
      <c r="C25" s="148"/>
      <c r="D25" s="148"/>
      <c r="E25" s="148"/>
      <c r="F25" s="148"/>
      <c r="G25" s="148"/>
    </row>
    <row r="26" spans="1:7" s="125" customFormat="1" x14ac:dyDescent="0.2"/>
    <row r="27" spans="1:7" s="125" customFormat="1" ht="28.2" customHeight="1" x14ac:dyDescent="0.2">
      <c r="A27" s="145" t="s">
        <v>74</v>
      </c>
      <c r="B27" s="145"/>
      <c r="C27" s="145"/>
      <c r="D27" s="145"/>
      <c r="E27" s="145"/>
      <c r="F27" s="145"/>
      <c r="G27" s="145"/>
    </row>
    <row r="28" spans="1:7" s="125" customFormat="1" x14ac:dyDescent="0.2"/>
    <row r="29" spans="1:7" s="125" customFormat="1" ht="29.4" customHeight="1" x14ac:dyDescent="0.2">
      <c r="A29" s="145" t="s">
        <v>75</v>
      </c>
      <c r="B29" s="145"/>
      <c r="C29" s="145"/>
      <c r="D29" s="145"/>
      <c r="E29" s="145"/>
      <c r="F29" s="145"/>
      <c r="G29" s="145"/>
    </row>
    <row r="30" spans="1:7" s="125" customFormat="1" x14ac:dyDescent="0.2"/>
    <row r="31" spans="1:7" s="125" customFormat="1" ht="31.2" customHeight="1" x14ac:dyDescent="0.2">
      <c r="A31" s="145" t="s">
        <v>76</v>
      </c>
      <c r="B31" s="145"/>
      <c r="C31" s="145"/>
      <c r="D31" s="145"/>
      <c r="E31" s="145"/>
      <c r="F31" s="145"/>
      <c r="G31" s="145"/>
    </row>
    <row r="32" spans="1:7" s="125" customFormat="1" x14ac:dyDescent="0.2"/>
    <row r="33" spans="1:7" ht="25.2" customHeight="1" x14ac:dyDescent="0.2">
      <c r="A33" s="145" t="s">
        <v>77</v>
      </c>
      <c r="B33" s="145"/>
      <c r="C33" s="145"/>
      <c r="D33" s="145"/>
      <c r="E33" s="145"/>
      <c r="F33" s="145"/>
      <c r="G33" s="145"/>
    </row>
    <row r="34" spans="1:7" x14ac:dyDescent="0.2">
      <c r="G34" s="19"/>
    </row>
    <row r="35" spans="1:7" ht="24.6" customHeight="1" x14ac:dyDescent="0.2">
      <c r="A35" s="145" t="s">
        <v>78</v>
      </c>
      <c r="B35" s="145"/>
      <c r="C35" s="145"/>
      <c r="D35" s="145"/>
      <c r="E35" s="145"/>
      <c r="F35" s="145"/>
      <c r="G35" s="145"/>
    </row>
  </sheetData>
  <mergeCells count="11">
    <mergeCell ref="A35:G35"/>
    <mergeCell ref="A31:G31"/>
    <mergeCell ref="A33:G33"/>
    <mergeCell ref="A27:G27"/>
    <mergeCell ref="A29:G29"/>
    <mergeCell ref="A25:G25"/>
    <mergeCell ref="A23:G23"/>
    <mergeCell ref="A21:G21"/>
    <mergeCell ref="A1:C1"/>
    <mergeCell ref="A18:G19"/>
    <mergeCell ref="A2:G2"/>
  </mergeCells>
  <pageMargins left="0.7" right="0.7" top="0.75" bottom="0.75" header="0.3" footer="0.3"/>
  <pageSetup paperSize="9" scale="86" orientation="portrait" r:id="rId1"/>
  <drawing r:id="rId2"/>
</worksheet>
</file>

<file path=docMetadata/LabelInfo.xml><?xml version="1.0" encoding="utf-8"?>
<clbl:labelList xmlns:clbl="http://schemas.microsoft.com/office/2020/mipLabelMetadata">
  <clbl:label id="{e3d2ef5d-ed46-4894-8a7a-2616ffd746ce}" enabled="1" method="Standard" siteId="{2f03bdf4-8893-4a2b-8b81-d17dd9b8e3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Front page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2026-01-30T14:07:55Z</dcterms:created>
  <dcterms:modified xsi:type="dcterms:W3CDTF">2026-01-30T14:07:58Z</dcterms:modified>
  <cp:category/>
  <cp:contentStatus/>
</cp:coreProperties>
</file>