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5" windowWidth="12120" windowHeight="9120" tabRatio="917" activeTab="0"/>
  </bookViews>
  <sheets>
    <sheet name="Tabellregister" sheetId="1" r:id="rId1"/>
    <sheet name="A Generelle data" sheetId="2" r:id="rId2"/>
  </sheets>
  <definedNames>
    <definedName name="TABLE" localSheetId="1">'A Generelle data'!$G$5:$G$5</definedName>
    <definedName name="_xlnm.Print_Area" localSheetId="1">'A Generelle data'!$A$1:$K$523</definedName>
    <definedName name="_xlnm.Print_Area" localSheetId="0">'Tabellregister'!$A$1:$C$58</definedName>
  </definedNames>
  <calcPr fullCalcOnLoad="1"/>
</workbook>
</file>

<file path=xl/sharedStrings.xml><?xml version="1.0" encoding="utf-8"?>
<sst xmlns="http://schemas.openxmlformats.org/spreadsheetml/2006/main" count="899" uniqueCount="343">
  <si>
    <t>:</t>
  </si>
  <si>
    <t>Norges Bank</t>
  </si>
  <si>
    <t>GE Kapital Finans AS</t>
  </si>
  <si>
    <t>DnB Kort AS</t>
  </si>
  <si>
    <t>Diners Club Norge AS</t>
  </si>
  <si>
    <t>Europay Norge AS</t>
  </si>
  <si>
    <t>VISA Norge AS</t>
  </si>
  <si>
    <t>Total</t>
  </si>
  <si>
    <t xml:space="preserve"> -</t>
  </si>
  <si>
    <t>Eurogiro</t>
  </si>
  <si>
    <t>9,30</t>
  </si>
  <si>
    <t>9,20</t>
  </si>
  <si>
    <t>11,00</t>
  </si>
  <si>
    <t>8,40</t>
  </si>
  <si>
    <t>8,50</t>
  </si>
  <si>
    <t>2,20</t>
  </si>
  <si>
    <t>1,60</t>
  </si>
  <si>
    <t>12,30</t>
  </si>
  <si>
    <t>3,00</t>
  </si>
  <si>
    <t>13,30</t>
  </si>
  <si>
    <t>SWIFT</t>
  </si>
  <si>
    <t>23,40</t>
  </si>
  <si>
    <t>4,84</t>
  </si>
  <si>
    <t>25,67</t>
  </si>
  <si>
    <t>27,79</t>
  </si>
  <si>
    <t xml:space="preserve">American Express </t>
  </si>
  <si>
    <t>-</t>
  </si>
  <si>
    <t xml:space="preserve">Eurogiro </t>
  </si>
  <si>
    <t>Gjensidige NOR</t>
  </si>
  <si>
    <t xml:space="preserve"> </t>
  </si>
  <si>
    <t>Eufiserv</t>
  </si>
  <si>
    <t>4.4.2 og 4.4.8</t>
  </si>
  <si>
    <t>4.3.9</t>
  </si>
  <si>
    <t>4.3.10</t>
  </si>
  <si>
    <t>4.3.6</t>
  </si>
  <si>
    <t>4.3.11</t>
  </si>
  <si>
    <t>4.3.8</t>
  </si>
  <si>
    <t>4.3.5</t>
  </si>
  <si>
    <t>4.1.1</t>
  </si>
  <si>
    <t>4.1.2</t>
  </si>
  <si>
    <t>4.2.1</t>
  </si>
  <si>
    <t>4.2.2</t>
  </si>
  <si>
    <t>4.3.3</t>
  </si>
  <si>
    <t>4.3.4</t>
  </si>
  <si>
    <t>4.3.1</t>
  </si>
  <si>
    <t>4.3.2</t>
  </si>
  <si>
    <t>4.5.5</t>
  </si>
  <si>
    <t>4.5.6</t>
  </si>
  <si>
    <t>5.1.1</t>
  </si>
  <si>
    <t>5.2.1</t>
  </si>
  <si>
    <t xml:space="preserve">  ISDN 2B+D</t>
  </si>
  <si>
    <t xml:space="preserve">  ISDN 30B+D</t>
  </si>
  <si>
    <t xml:space="preserve">  NMT</t>
  </si>
  <si>
    <t xml:space="preserve">  GSM</t>
  </si>
  <si>
    <t xml:space="preserve">  VPO</t>
  </si>
  <si>
    <t xml:space="preserve">  NICS SWIFT</t>
  </si>
  <si>
    <t>4 000-5 000</t>
  </si>
  <si>
    <t>2-3</t>
  </si>
  <si>
    <t>20-25</t>
  </si>
  <si>
    <t>165-170</t>
  </si>
  <si>
    <t>160-165</t>
  </si>
  <si>
    <t>176-181</t>
  </si>
  <si>
    <t xml:space="preserve">  PSTN </t>
  </si>
  <si>
    <t>New</t>
  </si>
  <si>
    <t>A General data</t>
  </si>
  <si>
    <t>10: Participation in SWIFT</t>
  </si>
  <si>
    <t>Corresponding table in the 1999 report:</t>
  </si>
  <si>
    <t>8: Average daily turnover in NICS 1999-2001 (number of transactions)</t>
  </si>
  <si>
    <t>16: Use of payment terminals (EFTPOS) 1991-2000. Number of transactions (millions)</t>
  </si>
  <si>
    <t>D Cash withdrawals in Norway</t>
  </si>
  <si>
    <t>39: Prices in NOK for transfers abroad 1.1.2000 – 1.1.2001. Weighted averages for all banks</t>
  </si>
  <si>
    <t>Explanation of  tables</t>
  </si>
  <si>
    <t xml:space="preserve">  Population (million)</t>
  </si>
  <si>
    <t xml:space="preserve">  GDP (billion NOK)</t>
  </si>
  <si>
    <t xml:space="preserve">  1,000 kroner</t>
  </si>
  <si>
    <t>Denomination of banknotes:</t>
  </si>
  <si>
    <t xml:space="preserve">    500 kroner</t>
  </si>
  <si>
    <t xml:space="preserve">    200 kroner</t>
  </si>
  <si>
    <t xml:space="preserve">    100 kroner</t>
  </si>
  <si>
    <t xml:space="preserve">      50 kroner</t>
  </si>
  <si>
    <t>Denomination of coins</t>
  </si>
  <si>
    <t xml:space="preserve">  20 kroner</t>
  </si>
  <si>
    <t xml:space="preserve">  10 kroner</t>
  </si>
  <si>
    <t xml:space="preserve">   50 øre</t>
  </si>
  <si>
    <t xml:space="preserve">   25 øre</t>
  </si>
  <si>
    <t xml:space="preserve">   10 øre</t>
  </si>
  <si>
    <t xml:space="preserve">  Copper</t>
  </si>
  <si>
    <t xml:space="preserve">   Number of branches</t>
  </si>
  <si>
    <t xml:space="preserve">   Number of accounts</t>
  </si>
  <si>
    <t xml:space="preserve">   Number of institutions</t>
  </si>
  <si>
    <r>
      <t xml:space="preserve">Total </t>
    </r>
    <r>
      <rPr>
        <sz val="11"/>
        <rFont val="Arial Narrow"/>
        <family val="2"/>
      </rPr>
      <t>(approximately)</t>
    </r>
  </si>
  <si>
    <t xml:space="preserve">  SWIFT RTGS</t>
  </si>
  <si>
    <t xml:space="preserve">  Other RTGS</t>
  </si>
  <si>
    <t>SWIFT Total</t>
  </si>
  <si>
    <t>Table 8: Average daily turnover in NICS 1999-2001 (number of transactions)</t>
  </si>
  <si>
    <t>Table 10: Participation in SWIFT</t>
  </si>
  <si>
    <t>Norwegian</t>
  </si>
  <si>
    <t>Foreign</t>
  </si>
  <si>
    <t xml:space="preserve">Total  </t>
  </si>
  <si>
    <t>Commercial banks</t>
  </si>
  <si>
    <t>Savings banks</t>
  </si>
  <si>
    <t>Of which:</t>
  </si>
  <si>
    <t>Payment terminals owned by banks</t>
  </si>
  <si>
    <t>Payment terminals owned by oil companies</t>
  </si>
  <si>
    <t xml:space="preserve">Locations with payment terminals, total </t>
  </si>
  <si>
    <t>Payment terminals, total</t>
  </si>
  <si>
    <t>Table 16: Use of payment terminals (EFTPOS) 1991-2000. Number of transactions (millions)</t>
  </si>
  <si>
    <t>Bank cards</t>
  </si>
  <si>
    <t>Domestic credit cards</t>
  </si>
  <si>
    <t>Combined cards</t>
  </si>
  <si>
    <t>Number of cards minus combination cards counted twice</t>
  </si>
  <si>
    <t>Debit cards</t>
  </si>
  <si>
    <t>Credit cards</t>
  </si>
  <si>
    <t>Table 19: Number of agreements</t>
  </si>
  <si>
    <t>19: Number of agreements</t>
  </si>
  <si>
    <t xml:space="preserve">  Mail giro agreements</t>
  </si>
  <si>
    <t>ATM withdrawals</t>
  </si>
  <si>
    <t xml:space="preserve">Total </t>
  </si>
  <si>
    <t xml:space="preserve">  Electronic use</t>
  </si>
  <si>
    <t>Payment cards total</t>
  </si>
  <si>
    <t>Payments by phone</t>
  </si>
  <si>
    <t>Direct debits</t>
  </si>
  <si>
    <t>Mail giro</t>
  </si>
  <si>
    <t>Account debits</t>
  </si>
  <si>
    <t xml:space="preserve">Various giros registered in banks </t>
  </si>
  <si>
    <t>Banks</t>
  </si>
  <si>
    <t>Payment of goods and services, total</t>
  </si>
  <si>
    <t>Total use of cheques</t>
  </si>
  <si>
    <t>Use of Norwegian cards abroad</t>
  </si>
  <si>
    <t>Cash withdrawals</t>
  </si>
  <si>
    <t>Of which</t>
  </si>
  <si>
    <t xml:space="preserve">Diners Club </t>
  </si>
  <si>
    <t xml:space="preserve">Europay </t>
  </si>
  <si>
    <t xml:space="preserve">VISA </t>
  </si>
  <si>
    <t>American Express AS</t>
  </si>
  <si>
    <t xml:space="preserve">    Incoming and outgoing payments</t>
  </si>
  <si>
    <t>Paper-based services</t>
  </si>
  <si>
    <t>Giro, account debits</t>
  </si>
  <si>
    <t>Giro, cash payment</t>
  </si>
  <si>
    <t>Business cheques</t>
  </si>
  <si>
    <t>Unnotified remittance</t>
  </si>
  <si>
    <t>Notified remittance</t>
  </si>
  <si>
    <t>Remittance with customer identification</t>
  </si>
  <si>
    <t>Notified company terminal giro</t>
  </si>
  <si>
    <t>Unnotified company terminal giro</t>
  </si>
  <si>
    <t>Company terminal giro with customer ident.</t>
  </si>
  <si>
    <t>Other banks' ATMs during business hours</t>
  </si>
  <si>
    <t>Other banks' ATMs outside business hours</t>
  </si>
  <si>
    <t>Payment terminal (EFTPOS)</t>
  </si>
  <si>
    <t>Payment transactions</t>
  </si>
  <si>
    <t>Payment cards</t>
  </si>
  <si>
    <t>Table 39: Prices in NOK for transfers abroad 1.1.2000 – 1.1.2001. Weighted averages for all banks</t>
  </si>
  <si>
    <t>Electronic</t>
  </si>
  <si>
    <t xml:space="preserve">Min. price electronic </t>
  </si>
  <si>
    <t>Max. price electronic</t>
  </si>
  <si>
    <t>Cheques to other countries</t>
  </si>
  <si>
    <t>NOK   100</t>
  </si>
  <si>
    <t>NOK 2500</t>
  </si>
  <si>
    <t>Regular transfer</t>
  </si>
  <si>
    <t>NOK  100</t>
  </si>
  <si>
    <t>Express transfer</t>
  </si>
  <si>
    <t>NOK 1 000</t>
  </si>
  <si>
    <t>NOK 100 000</t>
  </si>
  <si>
    <t>NOK &lt; 1 000 000</t>
  </si>
  <si>
    <t>B Settlement media in Norway</t>
  </si>
  <si>
    <t>6: Institutional infrastructure</t>
  </si>
  <si>
    <t>12: Number of ATMs 1990-2000</t>
  </si>
  <si>
    <t>13: Use of ATMs 1991-2000. Number of transactions (millions)</t>
  </si>
  <si>
    <t>15: Number of payment terminals (EFTPOS) and number of locations with payment terminals 1991-2000</t>
  </si>
  <si>
    <t>20: Cash withdrawals. Number of transactions (millions)</t>
  </si>
  <si>
    <t>E Use of payment instruments</t>
  </si>
  <si>
    <t>22: Use of Norwegian payment instruments 1999-2000. Number of transactions (millions)</t>
  </si>
  <si>
    <t>24: Giro services 1994-2000. Number of transactions (millions)</t>
  </si>
  <si>
    <t>26: Total use of Norwegian payment cards. Cash withdrawals and goods payment 1991-2000. Number of transactions (millions)</t>
  </si>
  <si>
    <t>28: Total use of payment cards issued by international credit card companies 1991-2000. Number of transactions (millions)</t>
  </si>
  <si>
    <t>30: Payment of goods and services with Norwegian payment cards 1991-2000. Number of transactions (millions)</t>
  </si>
  <si>
    <t>32: Cheques 1991-2000. Number of transactions (millions)</t>
  </si>
  <si>
    <t>F Prices in the payment system</t>
  </si>
  <si>
    <t>38: Prices in NOK for payment transactions and cash withdrawals 1991-2001. Weighted averages for all banks</t>
  </si>
  <si>
    <t>4.1.1, 4.3.3, 4.3.9 and 4.3.12</t>
  </si>
  <si>
    <t>4.1.2, 4.3.4, 4.3.10 and 4.3.13</t>
  </si>
  <si>
    <t>4.3.3 and 4.3.9</t>
  </si>
  <si>
    <t>4.3.4 and 4.3.10</t>
  </si>
  <si>
    <t>4.5.1 and 4.5.3</t>
  </si>
  <si>
    <t>4.5.2 and 4.5.4</t>
  </si>
  <si>
    <t xml:space="preserve">  GDP pr capita (NOK)</t>
  </si>
  <si>
    <t>Cable TV</t>
  </si>
  <si>
    <t>Fixed network telephone subscribers (thousands)</t>
  </si>
  <si>
    <t>Mobile telephone subscribers</t>
  </si>
  <si>
    <t xml:space="preserve">  1 Ecu/Euro in NOK (at year-end. Euro from 1999)</t>
  </si>
  <si>
    <t xml:space="preserve">  1 USD in NOK (at year-end)</t>
  </si>
  <si>
    <t>Site deposits</t>
  </si>
  <si>
    <t xml:space="preserve">Notes and coins </t>
  </si>
  <si>
    <t>Time deposits</t>
  </si>
  <si>
    <t>Banks' cash holdings</t>
  </si>
  <si>
    <t xml:space="preserve">  Site deposits (yearly average)</t>
  </si>
  <si>
    <t>Total notes and coins outstanding</t>
  </si>
  <si>
    <t xml:space="preserve">    5 kroner</t>
  </si>
  <si>
    <t xml:space="preserve">    1 krone</t>
  </si>
  <si>
    <t>Table 6: Institutional infrastructure</t>
  </si>
  <si>
    <t xml:space="preserve">   Number of foreign banks' branches</t>
  </si>
  <si>
    <t xml:space="preserve">   Number of bank branches</t>
  </si>
  <si>
    <t xml:space="preserve">  NICS retail transactions</t>
  </si>
  <si>
    <t xml:space="preserve">  Total RTGS</t>
  </si>
  <si>
    <t xml:space="preserve">  SWIFT net settlement</t>
  </si>
  <si>
    <t xml:space="preserve">  NICS retail transactions (in millions)</t>
  </si>
  <si>
    <t>Table 9: Average daily turnover in NICS 1999-2001 (in billions of NOK)</t>
  </si>
  <si>
    <t>Table 7: Average daily turnover in NBO 1999-2001 (in millions of NOK)</t>
  </si>
  <si>
    <t>Table 5: Notes and coins 1995-2000. Yearly average (in millions of NOK)</t>
  </si>
  <si>
    <t>Table 4: Settlement media used by banks (at year-end, in millions of NOK)</t>
  </si>
  <si>
    <t>Table 3: Settlement media used by non-banks (at year-end, in millions of NOK)</t>
  </si>
  <si>
    <r>
      <t xml:space="preserve">NICS total </t>
    </r>
    <r>
      <rPr>
        <sz val="11"/>
        <rFont val="Arial Narrow"/>
        <family val="2"/>
      </rPr>
      <t>(approximately)</t>
    </r>
  </si>
  <si>
    <t xml:space="preserve">  Sub-members/domestic users covered by members abroad</t>
  </si>
  <si>
    <t xml:space="preserve">Table 1: Basic statistical data: Norway </t>
  </si>
  <si>
    <t xml:space="preserve">1: Basic statistical data: Norway </t>
  </si>
  <si>
    <t>M1 + other short-term deposits</t>
  </si>
  <si>
    <t>Narrow money supply (M1)</t>
  </si>
  <si>
    <t xml:space="preserve">  Mainland GDP (billion NOK)</t>
  </si>
  <si>
    <t>Banks' fixed-rate deposits in the central bank (F-deposits)</t>
  </si>
  <si>
    <t>Borrowing from the central bank (F-loans + D-loans)</t>
  </si>
  <si>
    <t>Transferrable deposits in other banks</t>
  </si>
  <si>
    <t>Banks' site deposits in the central bank</t>
  </si>
  <si>
    <t>C Institutional framework</t>
  </si>
  <si>
    <t>3: Settlement media used by non-banks (at year-end, in millions of NOK)</t>
  </si>
  <si>
    <t>4: Settlement media used by banks (at year-end, in millions of NOK)</t>
  </si>
  <si>
    <t>5: Notes and coins 1995-2000. Yearly average (in millions of NOK)</t>
  </si>
  <si>
    <t>7: Average daily turnover in NBO 1999-2001 (in millions of NOK)</t>
  </si>
  <si>
    <t>9: Average daily turnover in NICS 1999-2001 (in billions of NOK)</t>
  </si>
  <si>
    <t>14: Use of ATMs 1991-2000. (in billions of NOK)</t>
  </si>
  <si>
    <t>17:  Use of payment terminals (EFTPOS) 1991-2000. Total amount (in billions of NOK)</t>
  </si>
  <si>
    <t>18: Number of payment cards 1991-2000 (thousands)</t>
  </si>
  <si>
    <t>21: Cash withdrawals. Total amount (in billions of NOK)</t>
  </si>
  <si>
    <t>23: Use of Norwegian payment instruments 1999-2000. Total amount (in billions of NOK)</t>
  </si>
  <si>
    <t>25: Giro services 1994-2000. Total amount (in billions of NOK)</t>
  </si>
  <si>
    <t>29: Total use of payment cards issued by international credit card companies 1991-2000. Total amount (in billions of NOK)</t>
  </si>
  <si>
    <t>31: Payment of goods and services with Norwegian payment cards 1991-2000. Total amount (in billions of NOK)</t>
  </si>
  <si>
    <t>33: Cheques 1991-2000. Total amount (in billions of NOK)</t>
  </si>
  <si>
    <t>Table 12: Number of ATMs 1990-2000</t>
  </si>
  <si>
    <t>Table 13: Use of ATMs 1991-2000. Number of transactions (millions)</t>
  </si>
  <si>
    <t>Table 14: Use of ATMs 1991-2000. (in billions of NOK)</t>
  </si>
  <si>
    <t>Commercial banks' ATMs, total</t>
  </si>
  <si>
    <t>Withdrawals from other banks' ATMs</t>
  </si>
  <si>
    <t>Savings banks' ATMs, total</t>
  </si>
  <si>
    <t>Table 15: Number of payment terminals (EFTPOS) and number of locations with payment terminals 1991-2000</t>
  </si>
  <si>
    <t>Payment terminals owned by shops</t>
  </si>
  <si>
    <t>With payment terminals owned by banks</t>
  </si>
  <si>
    <t>With payment terminals owned by oil companies</t>
  </si>
  <si>
    <t>With payment terminals owned by shops</t>
  </si>
  <si>
    <t>Banks' payment terminals, total</t>
  </si>
  <si>
    <t>Oil companies' payment terminals, total</t>
  </si>
  <si>
    <t>Use of bank cards in shops' terminals</t>
  </si>
  <si>
    <t>Table 17:  Use of payment terminals (EFTPOS) 1991-2000. Amount (in billions of NOK)</t>
  </si>
  <si>
    <t>Table 18: Number of payment cards 1991-2000 (thousands)</t>
  </si>
  <si>
    <t>Payment cards issued by international credit card companies</t>
  </si>
  <si>
    <t>Oil companies' cards</t>
  </si>
  <si>
    <t xml:space="preserve">  E-banking agreements</t>
  </si>
  <si>
    <t xml:space="preserve">  Number of direct debits</t>
  </si>
  <si>
    <t xml:space="preserve">  Number of direct debit beneficiaries</t>
  </si>
  <si>
    <t>Table 20: Cash withdrawals. Number of transactions (millions)</t>
  </si>
  <si>
    <t>Cash withdrawals at the counter</t>
  </si>
  <si>
    <t>Cash withdrawals at payment terminals (EFTPOS)</t>
  </si>
  <si>
    <t>Table 21: Cash withdrawals. Total amount (in billions of NOK)</t>
  </si>
  <si>
    <t>Table 22: Use of Norwegian payment instruments 1999-2000. Number of transactions (millions)</t>
  </si>
  <si>
    <t>Giros total</t>
  </si>
  <si>
    <t xml:space="preserve">  Manual/paper-based use</t>
  </si>
  <si>
    <t>Cheques total</t>
  </si>
  <si>
    <t>Table 23: Use of Norwegian payment instruments 1999-2000. Total amount (in billions of NOK)</t>
  </si>
  <si>
    <t>Table 24: Giro services 1994-2000. Number of transactions (millions)</t>
  </si>
  <si>
    <t xml:space="preserve">Payments over the Internet </t>
  </si>
  <si>
    <t>Cash payments</t>
  </si>
  <si>
    <t xml:space="preserve">  Electronic giros </t>
  </si>
  <si>
    <t xml:space="preserve">  Paper-based giros </t>
  </si>
  <si>
    <t>Mail giros</t>
  </si>
  <si>
    <t>Table 25: Giro services 1994-2000. Total amount (in billions of NOK)</t>
  </si>
  <si>
    <t>Giros delivered at the counter</t>
  </si>
  <si>
    <t>Terminal payments sent as money orders</t>
  </si>
  <si>
    <t>Table 26: Total use of Norwegian payment cards. Cash withdrawals and goods payment 1991-2000. Number of transactions (millions)</t>
  </si>
  <si>
    <t>Total card use</t>
  </si>
  <si>
    <t>Table 28: Total use of payment cards issued by international credit card companies 1991-2000. Number of transactions (millions)</t>
  </si>
  <si>
    <t>Total use of payment cards issued by international credit card companies</t>
  </si>
  <si>
    <t>Use of Norwegian payment cards issued by international credit card companies</t>
  </si>
  <si>
    <t>Table 29: Total use of payment cards issued by international credit card companies 1991-2000. Total amount (in billions of NOK)</t>
  </si>
  <si>
    <t>Purchase of goods and services, total</t>
  </si>
  <si>
    <t>Table 32: Cheques 1991-2000. Number of transactions (millions)</t>
  </si>
  <si>
    <t>Table 33:  Cheques 1991-2000. Total amount (in billions of NOK)</t>
  </si>
  <si>
    <t>Use of non-residents' payment cards in Norway</t>
  </si>
  <si>
    <t>Non-residents' cash withdrawals in Norway</t>
  </si>
  <si>
    <t>Foreign currency cheques</t>
  </si>
  <si>
    <t>Foreign currency giros</t>
  </si>
  <si>
    <t xml:space="preserve">   Giros (account to account transactions)</t>
  </si>
  <si>
    <t xml:space="preserve">MoneyGrams </t>
  </si>
  <si>
    <t>MoneyGrams</t>
  </si>
  <si>
    <t xml:space="preserve">Table 38: Prices in NOK for payment transactions and cash withdrawals 1991-2001. Weighted averages for all banks </t>
  </si>
  <si>
    <t xml:space="preserve">Giros </t>
  </si>
  <si>
    <t xml:space="preserve">Electronic giro services </t>
  </si>
  <si>
    <t>Direct debit</t>
  </si>
  <si>
    <t>Remittance sent as a money order</t>
  </si>
  <si>
    <t>Company terminal giro sent as a money order</t>
  </si>
  <si>
    <t>Cheques</t>
  </si>
  <si>
    <t>Paper-based</t>
  </si>
  <si>
    <t>Table 27: Total use of Norwegian payment cards. Cash withdrawals and goods payment 1991-2000. Total amount (in billions of NOK)</t>
  </si>
  <si>
    <t>27: Total use of Norwegian payment cards. Cash withdrawals and goods payment 1991-2000 . Total amount (in billions of NOK)</t>
  </si>
  <si>
    <t>2: Technological infrastructure in Norway</t>
  </si>
  <si>
    <t>11: SWIFT message traffic to/from Norway (thousands)</t>
  </si>
  <si>
    <t>34: Cross-border use of payment cards. Number of transactions (thousands)</t>
  </si>
  <si>
    <t>35: Cross-border use of payment cards.  Total amount (in millions of NOK)</t>
  </si>
  <si>
    <t>Table 2: Technological infrastructure in Norway</t>
  </si>
  <si>
    <t>Table 11: SWIFT message traffic to/from Norway (thousands)</t>
  </si>
  <si>
    <t>Table 34: Cross-border use of payment cards. Number of transactions (thousands)</t>
  </si>
  <si>
    <t>Table 35: Cross-border use of payment cards.  Total amount (in millions of NOK)</t>
  </si>
  <si>
    <t>Total messages recieved</t>
  </si>
  <si>
    <t>Total messages sent</t>
  </si>
  <si>
    <t>Global SWIFT-traffic</t>
  </si>
  <si>
    <t>Terminal payments (closed network)</t>
  </si>
  <si>
    <t xml:space="preserve">Electronic giros total </t>
  </si>
  <si>
    <t>Paper-based giros total</t>
  </si>
  <si>
    <t>Payments over the Internet</t>
  </si>
  <si>
    <t>Non-residents' use of payment cards issued by international credit card companies</t>
  </si>
  <si>
    <t>Table 30: Purchase of goods and services with Norwegian payment cards 1991-2000. Number of transactions (millions)</t>
  </si>
  <si>
    <t>Table 31: Purchase of goods and services with Norwegian payment cards 1991-2000. Total amount (in billions of NOK)</t>
  </si>
  <si>
    <t>36: Foreign currency cheque, foreign currency giro and MoneyGram transfers from Norway. Number of transactions (thousands)</t>
  </si>
  <si>
    <t>37: Foreign currency cheque, Eurogiro and MoneyGram transfers to Norway. Number of transactions (thousands)</t>
  </si>
  <si>
    <t>Table 37: Foreign currency cheques, Eurogiros and MoneyGram transfers  to Norway. Number of transactions (thousands)</t>
  </si>
  <si>
    <t xml:space="preserve">Table 36: Foreign currency cheque, foreign currency giro and MoneyGram transfers from Norway. Number of transactions (thousands). </t>
  </si>
  <si>
    <t>Personal cheques</t>
  </si>
  <si>
    <t>Own bank's ATMs outside business hours</t>
  </si>
  <si>
    <t xml:space="preserve">Optical character recognition (OCR) - File </t>
  </si>
  <si>
    <t xml:space="preserve">Optical character recognition (OCR) - Return </t>
  </si>
  <si>
    <t xml:space="preserve">  Direct debits where payees have power of attorney</t>
  </si>
  <si>
    <t xml:space="preserve">  Direct debits where payees have no power of attorney</t>
  </si>
  <si>
    <t xml:space="preserve">  Fixed network telephone penetration (%)</t>
  </si>
  <si>
    <t xml:space="preserve">  Mobile telephone penetration (%)</t>
  </si>
  <si>
    <t xml:space="preserve">  Percentage of the population with Internet access</t>
  </si>
  <si>
    <t xml:space="preserve">  No. of inhabitants</t>
  </si>
  <si>
    <t xml:space="preserve">  Lending (F-loans + D-loans), yearly average</t>
  </si>
  <si>
    <t>All banks (including Postbanken)</t>
  </si>
  <si>
    <t xml:space="preserve">   Number of branches (Postbanken)</t>
  </si>
  <si>
    <t xml:space="preserve">  Members</t>
  </si>
  <si>
    <t xml:space="preserve">  Participants</t>
  </si>
  <si>
    <t>Bank card</t>
  </si>
  <si>
    <t>Phone giro</t>
  </si>
  <si>
    <t xml:space="preserve">Internet  </t>
  </si>
  <si>
    <t>7  Tables and explanation of tables</t>
  </si>
</sst>
</file>

<file path=xl/styles.xml><?xml version="1.0" encoding="utf-8"?>
<styleSheet xmlns="http://schemas.openxmlformats.org/spreadsheetml/2006/main">
  <numFmts count="4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_);\(#,##0.0\)"/>
    <numFmt numFmtId="174" formatCode="#,##0.0"/>
    <numFmt numFmtId="175" formatCode="#,##0.000"/>
    <numFmt numFmtId="176" formatCode="0.000"/>
    <numFmt numFmtId="177" formatCode="0.0000"/>
    <numFmt numFmtId="178" formatCode="0.00000"/>
    <numFmt numFmtId="179" formatCode="#,##0_);\(#,##0\)"/>
    <numFmt numFmtId="180" formatCode="0.000000000"/>
    <numFmt numFmtId="181" formatCode="0.00000000"/>
    <numFmt numFmtId="182" formatCode="0.0000000"/>
    <numFmt numFmtId="183" formatCode="0.000000"/>
    <numFmt numFmtId="184" formatCode="0.0000000000"/>
    <numFmt numFmtId="185" formatCode="0.00000000000"/>
    <numFmt numFmtId="186" formatCode="#,##0.00_);\(#,##0.00\)"/>
    <numFmt numFmtId="187" formatCode="#,##0.000_);\(#,##0.000\)"/>
    <numFmt numFmtId="188" formatCode="#,##0.0000_);\(#,##0.0000\)"/>
    <numFmt numFmtId="189" formatCode="#,##0.00000_);\(#,##0.00000\)"/>
    <numFmt numFmtId="190" formatCode="#,##0.000000_);\(#,##0.000000\)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Times New Roman"/>
      <family val="1"/>
    </font>
    <font>
      <i/>
      <sz val="13.5"/>
      <color indexed="16"/>
      <name val="Times New Roman"/>
      <family val="1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i/>
      <sz val="11"/>
      <name val="Arial Narrow"/>
      <family val="2"/>
    </font>
    <font>
      <i/>
      <sz val="18"/>
      <color indexed="16"/>
      <name val="Times New Roman"/>
      <family val="1"/>
    </font>
    <font>
      <sz val="11.5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24"/>
      <color indexed="18"/>
      <name val="Albertus Medium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" fontId="6" fillId="2" borderId="0" xfId="0" applyNumberFormat="1" applyFont="1" applyFill="1" applyAlignment="1">
      <alignment horizontal="left" vertical="center" wrapText="1" indent="1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left" vertical="center" wrapText="1" indent="1"/>
    </xf>
    <xf numFmtId="1" fontId="6" fillId="2" borderId="1" xfId="0" applyNumberFormat="1" applyFont="1" applyFill="1" applyBorder="1" applyAlignment="1">
      <alignment horizontal="left" vertical="center" wrapText="1" indent="1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4" fontId="6" fillId="2" borderId="0" xfId="0" applyNumberFormat="1" applyFont="1" applyFill="1" applyAlignment="1" applyProtection="1">
      <alignment horizontal="center" vertical="center"/>
      <protection locked="0"/>
    </xf>
    <xf numFmtId="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17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 wrapText="1"/>
    </xf>
    <xf numFmtId="174" fontId="6" fillId="2" borderId="0" xfId="0" applyNumberFormat="1" applyFont="1" applyFill="1" applyAlignment="1">
      <alignment horizontal="center" vertical="center"/>
    </xf>
    <xf numFmtId="173" fontId="8" fillId="2" borderId="0" xfId="0" applyNumberFormat="1" applyFont="1" applyFill="1" applyAlignment="1" applyProtection="1">
      <alignment horizontal="center" vertical="center"/>
      <protection/>
    </xf>
    <xf numFmtId="174" fontId="6" fillId="2" borderId="0" xfId="0" applyNumberFormat="1" applyFont="1" applyFill="1" applyBorder="1" applyAlignment="1">
      <alignment horizontal="center" vertical="center"/>
    </xf>
    <xf numFmtId="174" fontId="6" fillId="2" borderId="0" xfId="0" applyNumberFormat="1" applyFont="1" applyFill="1" applyBorder="1" applyAlignment="1" quotePrefix="1">
      <alignment horizontal="center" vertical="center"/>
    </xf>
    <xf numFmtId="173" fontId="8" fillId="2" borderId="0" xfId="0" applyNumberFormat="1" applyFont="1" applyFill="1" applyBorder="1" applyAlignment="1" applyProtection="1">
      <alignment horizontal="center" vertical="center"/>
      <protection/>
    </xf>
    <xf numFmtId="174" fontId="6" fillId="2" borderId="1" xfId="0" applyNumberFormat="1" applyFont="1" applyFill="1" applyBorder="1" applyAlignment="1" quotePrefix="1">
      <alignment horizontal="center" vertical="center"/>
    </xf>
    <xf numFmtId="17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vertical="center" wrapText="1"/>
    </xf>
    <xf numFmtId="172" fontId="5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vertical="center" wrapText="1"/>
    </xf>
    <xf numFmtId="172" fontId="6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left" vertical="center" wrapText="1"/>
    </xf>
    <xf numFmtId="173" fontId="5" fillId="2" borderId="0" xfId="0" applyNumberFormat="1" applyFont="1" applyFill="1" applyAlignment="1">
      <alignment horizontal="center" vertical="center"/>
    </xf>
    <xf numFmtId="173" fontId="6" fillId="2" borderId="0" xfId="0" applyNumberFormat="1" applyFont="1" applyFill="1" applyAlignment="1">
      <alignment horizontal="center" vertical="center"/>
    </xf>
    <xf numFmtId="172" fontId="6" fillId="2" borderId="0" xfId="0" applyNumberFormat="1" applyFont="1" applyFill="1" applyAlignment="1" quotePrefix="1">
      <alignment horizontal="center" vertical="center"/>
    </xf>
    <xf numFmtId="172" fontId="6" fillId="2" borderId="1" xfId="0" applyNumberFormat="1" applyFont="1" applyFill="1" applyBorder="1" applyAlignment="1">
      <alignment horizontal="center" vertical="center"/>
    </xf>
    <xf numFmtId="173" fontId="6" fillId="2" borderId="1" xfId="0" applyNumberFormat="1" applyFont="1" applyFill="1" applyBorder="1" applyAlignment="1">
      <alignment horizontal="center" vertical="center"/>
    </xf>
    <xf numFmtId="172" fontId="5" fillId="2" borderId="0" xfId="0" applyNumberFormat="1" applyFont="1" applyFill="1" applyAlignment="1">
      <alignment horizontal="center" vertical="center"/>
    </xf>
    <xf numFmtId="173" fontId="6" fillId="2" borderId="0" xfId="0" applyNumberFormat="1" applyFont="1" applyFill="1" applyBorder="1" applyAlignment="1">
      <alignment vertical="center"/>
    </xf>
    <xf numFmtId="172" fontId="6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73" fontId="6" fillId="2" borderId="0" xfId="0" applyNumberFormat="1" applyFont="1" applyFill="1" applyBorder="1" applyAlignment="1">
      <alignment horizontal="center" vertical="center"/>
    </xf>
    <xf numFmtId="172" fontId="6" fillId="2" borderId="0" xfId="0" applyNumberFormat="1" applyFont="1" applyFill="1" applyBorder="1" applyAlignment="1">
      <alignment horizontal="center" vertical="center"/>
    </xf>
    <xf numFmtId="173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2" fontId="5" fillId="2" borderId="0" xfId="0" applyNumberFormat="1" applyFont="1" applyFill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vertical="center"/>
    </xf>
    <xf numFmtId="172" fontId="5" fillId="2" borderId="1" xfId="0" applyNumberFormat="1" applyFont="1" applyFill="1" applyBorder="1" applyAlignment="1">
      <alignment horizontal="left" vertical="center" wrapText="1"/>
    </xf>
    <xf numFmtId="172" fontId="6" fillId="2" borderId="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2" borderId="0" xfId="0" applyNumberFormat="1" applyFont="1" applyFill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Alignment="1" quotePrefix="1">
      <alignment horizontal="left" vertical="center" wrapText="1"/>
    </xf>
    <xf numFmtId="1" fontId="6" fillId="0" borderId="0" xfId="0" applyNumberFormat="1" applyFont="1" applyAlignment="1" quotePrefix="1">
      <alignment horizontal="center" vertical="center" wrapText="1"/>
    </xf>
    <xf numFmtId="0" fontId="5" fillId="0" borderId="0" xfId="0" applyFont="1" applyAlignment="1">
      <alignment vertical="center" wrapText="1"/>
    </xf>
    <xf numFmtId="172" fontId="10" fillId="2" borderId="0" xfId="0" applyNumberFormat="1" applyFont="1" applyFill="1" applyAlignment="1">
      <alignment horizontal="center" vertical="center"/>
    </xf>
    <xf numFmtId="17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173" fontId="5" fillId="2" borderId="0" xfId="0" applyNumberFormat="1" applyFont="1" applyFill="1" applyAlignment="1">
      <alignment vertical="center" wrapText="1"/>
    </xf>
    <xf numFmtId="173" fontId="6" fillId="2" borderId="0" xfId="0" applyNumberFormat="1" applyFont="1" applyFill="1" applyBorder="1" applyAlignment="1">
      <alignment horizontal="left" vertical="center" wrapText="1"/>
    </xf>
    <xf numFmtId="173" fontId="6" fillId="2" borderId="0" xfId="0" applyNumberFormat="1" applyFont="1" applyFill="1" applyAlignment="1">
      <alignment horizontal="left" vertical="center" wrapText="1"/>
    </xf>
    <xf numFmtId="174" fontId="5" fillId="2" borderId="1" xfId="0" applyNumberFormat="1" applyFont="1" applyFill="1" applyBorder="1" applyAlignment="1">
      <alignment horizontal="center" vertical="center"/>
    </xf>
    <xf numFmtId="174" fontId="7" fillId="2" borderId="0" xfId="0" applyNumberFormat="1" applyFont="1" applyFill="1" applyAlignment="1">
      <alignment horizontal="center" vertical="center"/>
    </xf>
    <xf numFmtId="172" fontId="6" fillId="2" borderId="0" xfId="0" applyNumberFormat="1" applyFont="1" applyFill="1" applyBorder="1" applyAlignment="1" quotePrefix="1">
      <alignment horizontal="center" vertical="center"/>
    </xf>
    <xf numFmtId="174" fontId="10" fillId="2" borderId="0" xfId="0" applyNumberFormat="1" applyFont="1" applyFill="1" applyAlignment="1">
      <alignment horizontal="center" vertical="center"/>
    </xf>
    <xf numFmtId="174" fontId="7" fillId="2" borderId="0" xfId="0" applyNumberFormat="1" applyFont="1" applyFill="1" applyBorder="1" applyAlignment="1">
      <alignment horizontal="center" vertical="center"/>
    </xf>
    <xf numFmtId="174" fontId="7" fillId="2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/>
    </xf>
    <xf numFmtId="173" fontId="6" fillId="2" borderId="0" xfId="0" applyNumberFormat="1" applyFont="1" applyFill="1" applyAlignment="1">
      <alignment vertical="center"/>
    </xf>
    <xf numFmtId="173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left" vertical="center" wrapText="1" indent="1"/>
    </xf>
    <xf numFmtId="172" fontId="6" fillId="0" borderId="0" xfId="0" applyNumberFormat="1" applyFont="1" applyAlignment="1">
      <alignment horizontal="center" vertical="center"/>
    </xf>
    <xf numFmtId="172" fontId="7" fillId="2" borderId="0" xfId="0" applyNumberFormat="1" applyFont="1" applyFill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indent="2"/>
    </xf>
    <xf numFmtId="3" fontId="5" fillId="2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7" fillId="2" borderId="0" xfId="0" applyNumberFormat="1" applyFont="1" applyFill="1" applyAlignment="1">
      <alignment horizontal="left"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vertical="center" wrapText="1"/>
    </xf>
    <xf numFmtId="1" fontId="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2" fontId="6" fillId="2" borderId="0" xfId="0" applyNumberFormat="1" applyFont="1" applyFill="1" applyAlignment="1">
      <alignment vertical="center"/>
    </xf>
    <xf numFmtId="2" fontId="6" fillId="2" borderId="0" xfId="0" applyNumberFormat="1" applyFont="1" applyFill="1" applyBorder="1" applyAlignment="1" quotePrefix="1">
      <alignment horizontal="center" vertical="center"/>
    </xf>
    <xf numFmtId="2" fontId="6" fillId="2" borderId="0" xfId="0" applyNumberFormat="1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2" fontId="10" fillId="2" borderId="0" xfId="0" applyNumberFormat="1" applyFont="1" applyFill="1" applyAlignment="1">
      <alignment vertical="center" wrapText="1"/>
    </xf>
    <xf numFmtId="2" fontId="5" fillId="2" borderId="0" xfId="0" applyNumberFormat="1" applyFont="1" applyFill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74" fontId="6" fillId="2" borderId="0" xfId="0" applyNumberFormat="1" applyFont="1" applyFill="1" applyAlignment="1" quotePrefix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174" fontId="6" fillId="2" borderId="0" xfId="0" applyNumberFormat="1" applyFont="1" applyFill="1" applyAlignment="1" applyProtection="1">
      <alignment horizontal="center" vertical="center"/>
      <protection locked="0"/>
    </xf>
    <xf numFmtId="174" fontId="6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1" fontId="5" fillId="2" borderId="2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vertical="center"/>
    </xf>
    <xf numFmtId="1" fontId="6" fillId="2" borderId="0" xfId="0" applyNumberFormat="1" applyFont="1" applyFill="1" applyAlignment="1">
      <alignment horizontal="left" vertical="center" indent="1"/>
    </xf>
    <xf numFmtId="1" fontId="6" fillId="2" borderId="0" xfId="0" applyNumberFormat="1" applyFont="1" applyFill="1" applyBorder="1" applyAlignment="1">
      <alignment horizontal="left" vertical="center" indent="1"/>
    </xf>
    <xf numFmtId="1" fontId="6" fillId="2" borderId="1" xfId="0" applyNumberFormat="1" applyFont="1" applyFill="1" applyBorder="1" applyAlignment="1">
      <alignment horizontal="left" vertical="center" inden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16" fillId="0" borderId="0" xfId="0" applyFont="1" applyBorder="1" applyAlignment="1" quotePrefix="1">
      <alignment horizontal="center"/>
    </xf>
    <xf numFmtId="2" fontId="16" fillId="0" borderId="0" xfId="0" applyNumberFormat="1" applyFont="1" applyAlignment="1">
      <alignment/>
    </xf>
    <xf numFmtId="0" fontId="16" fillId="0" borderId="0" xfId="0" applyFont="1" applyBorder="1" applyAlignment="1">
      <alignment horizontal="left"/>
    </xf>
    <xf numFmtId="2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 indent="1"/>
    </xf>
    <xf numFmtId="172" fontId="6" fillId="2" borderId="0" xfId="0" applyNumberFormat="1" applyFont="1" applyFill="1" applyAlignment="1">
      <alignment horizontal="left" vertical="center" wrapText="1" indent="1"/>
    </xf>
    <xf numFmtId="172" fontId="6" fillId="2" borderId="0" xfId="0" applyNumberFormat="1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" fontId="7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 indent="1"/>
    </xf>
    <xf numFmtId="2" fontId="6" fillId="2" borderId="0" xfId="0" applyNumberFormat="1" applyFont="1" applyFill="1" applyAlignment="1">
      <alignment horizontal="left" vertical="center" wrapText="1" indent="1"/>
    </xf>
    <xf numFmtId="0" fontId="1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14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1"/>
  <sheetViews>
    <sheetView showGridLines="0"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99.8515625" style="174" customWidth="1"/>
    <col min="2" max="2" width="9.28125" style="177" customWidth="1"/>
    <col min="3" max="3" width="9.00390625" style="178" customWidth="1"/>
    <col min="4" max="4" width="11.421875" style="172" customWidth="1"/>
  </cols>
  <sheetData>
    <row r="3" ht="30.75" customHeight="1">
      <c r="A3" s="232" t="s">
        <v>342</v>
      </c>
    </row>
    <row r="4" spans="1:3" ht="43.5" customHeight="1">
      <c r="A4" s="175"/>
      <c r="B4" s="217" t="s">
        <v>66</v>
      </c>
      <c r="C4" s="217"/>
    </row>
    <row r="5" spans="1:3" ht="17.25">
      <c r="A5" s="176" t="s">
        <v>64</v>
      </c>
      <c r="C5" s="173"/>
    </row>
    <row r="6" spans="1:3" ht="15">
      <c r="A6" s="175" t="s">
        <v>214</v>
      </c>
      <c r="B6" s="216" t="s">
        <v>63</v>
      </c>
      <c r="C6" s="216"/>
    </row>
    <row r="7" spans="1:3" ht="15">
      <c r="A7" s="175" t="s">
        <v>302</v>
      </c>
      <c r="B7" s="216" t="s">
        <v>63</v>
      </c>
      <c r="C7" s="216"/>
    </row>
    <row r="8" spans="1:3" ht="15">
      <c r="A8" s="175"/>
      <c r="B8" s="180"/>
      <c r="C8" s="179"/>
    </row>
    <row r="9" spans="1:3" ht="17.25">
      <c r="A9" s="176" t="s">
        <v>164</v>
      </c>
      <c r="B9" s="180"/>
      <c r="C9" s="179"/>
    </row>
    <row r="10" spans="1:3" ht="15">
      <c r="A10" s="175" t="s">
        <v>223</v>
      </c>
      <c r="B10" s="216" t="s">
        <v>63</v>
      </c>
      <c r="C10" s="216"/>
    </row>
    <row r="11" spans="1:3" ht="15">
      <c r="A11" s="175" t="s">
        <v>224</v>
      </c>
      <c r="B11" s="216" t="s">
        <v>63</v>
      </c>
      <c r="C11" s="216"/>
    </row>
    <row r="12" spans="1:3" ht="15">
      <c r="A12" s="175" t="s">
        <v>225</v>
      </c>
      <c r="B12" s="216"/>
      <c r="C12" s="216" t="s">
        <v>31</v>
      </c>
    </row>
    <row r="13" spans="1:3" ht="15">
      <c r="A13" s="175"/>
      <c r="B13" s="216"/>
      <c r="C13" s="216"/>
    </row>
    <row r="14" spans="1:3" ht="17.25">
      <c r="A14" s="176" t="s">
        <v>222</v>
      </c>
      <c r="B14" s="216"/>
      <c r="C14" s="216"/>
    </row>
    <row r="15" spans="1:3" ht="15">
      <c r="A15" s="175" t="s">
        <v>165</v>
      </c>
      <c r="B15" s="216" t="s">
        <v>63</v>
      </c>
      <c r="C15" s="216"/>
    </row>
    <row r="16" spans="1:3" ht="15">
      <c r="A16" s="175" t="s">
        <v>226</v>
      </c>
      <c r="B16" s="216" t="s">
        <v>63</v>
      </c>
      <c r="C16" s="216"/>
    </row>
    <row r="17" spans="1:3" ht="15">
      <c r="A17" s="175" t="s">
        <v>67</v>
      </c>
      <c r="B17" s="216" t="s">
        <v>63</v>
      </c>
      <c r="C17" s="216"/>
    </row>
    <row r="18" spans="1:3" ht="15">
      <c r="A18" s="175" t="s">
        <v>227</v>
      </c>
      <c r="B18" s="216" t="s">
        <v>63</v>
      </c>
      <c r="C18" s="216"/>
    </row>
    <row r="19" spans="1:3" ht="15">
      <c r="A19" s="175" t="s">
        <v>65</v>
      </c>
      <c r="B19" s="216" t="s">
        <v>63</v>
      </c>
      <c r="C19" s="216"/>
    </row>
    <row r="20" spans="1:3" ht="15">
      <c r="A20" s="175" t="s">
        <v>303</v>
      </c>
      <c r="B20" s="216" t="s">
        <v>63</v>
      </c>
      <c r="C20" s="216"/>
    </row>
    <row r="21" spans="1:3" ht="15">
      <c r="A21" s="175" t="s">
        <v>166</v>
      </c>
      <c r="B21" s="219" t="s">
        <v>35</v>
      </c>
      <c r="C21" s="219"/>
    </row>
    <row r="22" spans="1:3" ht="15">
      <c r="A22" s="175" t="s">
        <v>167</v>
      </c>
      <c r="B22" s="218" t="s">
        <v>32</v>
      </c>
      <c r="C22" s="218"/>
    </row>
    <row r="23" spans="1:3" ht="15">
      <c r="A23" s="175" t="s">
        <v>228</v>
      </c>
      <c r="B23" s="218" t="s">
        <v>33</v>
      </c>
      <c r="C23" s="218"/>
    </row>
    <row r="24" spans="1:3" ht="15">
      <c r="A24" s="175" t="s">
        <v>168</v>
      </c>
      <c r="B24" s="218" t="s">
        <v>34</v>
      </c>
      <c r="C24" s="218"/>
    </row>
    <row r="25" spans="1:3" ht="15">
      <c r="A25" s="175" t="s">
        <v>68</v>
      </c>
      <c r="B25" s="218" t="s">
        <v>36</v>
      </c>
      <c r="C25" s="218"/>
    </row>
    <row r="26" spans="1:3" ht="15">
      <c r="A26" s="175" t="s">
        <v>229</v>
      </c>
      <c r="B26" s="218" t="s">
        <v>32</v>
      </c>
      <c r="C26" s="218"/>
    </row>
    <row r="27" spans="1:3" ht="15">
      <c r="A27" s="175" t="s">
        <v>230</v>
      </c>
      <c r="B27" s="218" t="s">
        <v>37</v>
      </c>
      <c r="C27" s="218"/>
    </row>
    <row r="28" spans="1:3" ht="15">
      <c r="A28" s="175" t="s">
        <v>114</v>
      </c>
      <c r="B28" s="216" t="s">
        <v>63</v>
      </c>
      <c r="C28" s="216"/>
    </row>
    <row r="29" spans="1:3" ht="15">
      <c r="A29" s="175"/>
      <c r="C29" s="173"/>
    </row>
    <row r="30" spans="1:3" ht="17.25">
      <c r="A30" s="176" t="s">
        <v>69</v>
      </c>
      <c r="C30" s="173"/>
    </row>
    <row r="31" spans="1:3" ht="31.5" customHeight="1">
      <c r="A31" s="175" t="s">
        <v>169</v>
      </c>
      <c r="B31" s="217" t="s">
        <v>179</v>
      </c>
      <c r="C31" s="217"/>
    </row>
    <row r="32" spans="1:3" ht="30" customHeight="1">
      <c r="A32" s="175" t="s">
        <v>231</v>
      </c>
      <c r="B32" s="217" t="s">
        <v>180</v>
      </c>
      <c r="C32" s="217"/>
    </row>
    <row r="33" spans="1:3" ht="15">
      <c r="A33" s="175"/>
      <c r="C33" s="173"/>
    </row>
    <row r="34" spans="1:3" ht="17.25">
      <c r="A34" s="176" t="s">
        <v>170</v>
      </c>
      <c r="C34" s="173"/>
    </row>
    <row r="35" spans="1:3" ht="15">
      <c r="A35" s="175" t="s">
        <v>171</v>
      </c>
      <c r="B35" s="218" t="s">
        <v>38</v>
      </c>
      <c r="C35" s="218"/>
    </row>
    <row r="36" spans="1:3" ht="15">
      <c r="A36" s="175" t="s">
        <v>232</v>
      </c>
      <c r="B36" s="218" t="s">
        <v>39</v>
      </c>
      <c r="C36" s="218"/>
    </row>
    <row r="37" spans="1:3" ht="15">
      <c r="A37" s="175" t="s">
        <v>172</v>
      </c>
      <c r="B37" s="218" t="s">
        <v>40</v>
      </c>
      <c r="C37" s="218"/>
    </row>
    <row r="38" spans="1:3" ht="15">
      <c r="A38" s="175" t="s">
        <v>233</v>
      </c>
      <c r="B38" s="218" t="s">
        <v>41</v>
      </c>
      <c r="C38" s="218"/>
    </row>
    <row r="39" spans="1:3" ht="30" customHeight="1">
      <c r="A39" s="220" t="s">
        <v>173</v>
      </c>
      <c r="B39" s="217" t="s">
        <v>181</v>
      </c>
      <c r="C39" s="221"/>
    </row>
    <row r="40" spans="1:3" ht="15" customHeight="1">
      <c r="A40" s="220"/>
      <c r="B40" s="221"/>
      <c r="C40" s="221"/>
    </row>
    <row r="41" spans="1:3" ht="30">
      <c r="A41" s="175" t="s">
        <v>301</v>
      </c>
      <c r="B41" s="217" t="s">
        <v>182</v>
      </c>
      <c r="C41" s="217"/>
    </row>
    <row r="42" spans="1:3" ht="30">
      <c r="A42" s="175" t="s">
        <v>174</v>
      </c>
      <c r="B42" s="218" t="s">
        <v>42</v>
      </c>
      <c r="C42" s="218"/>
    </row>
    <row r="43" spans="1:3" ht="30">
      <c r="A43" s="175" t="s">
        <v>234</v>
      </c>
      <c r="B43" s="218" t="s">
        <v>43</v>
      </c>
      <c r="C43" s="218"/>
    </row>
    <row r="44" spans="1:3" ht="15">
      <c r="A44" s="175" t="s">
        <v>175</v>
      </c>
      <c r="B44" s="218" t="s">
        <v>42</v>
      </c>
      <c r="C44" s="218"/>
    </row>
    <row r="45" spans="1:3" ht="15">
      <c r="A45" s="175" t="s">
        <v>235</v>
      </c>
      <c r="B45" s="218" t="s">
        <v>43</v>
      </c>
      <c r="C45" s="218"/>
    </row>
    <row r="46" spans="1:3" ht="15">
      <c r="A46" s="175" t="s">
        <v>176</v>
      </c>
      <c r="B46" s="218" t="s">
        <v>44</v>
      </c>
      <c r="C46" s="218"/>
    </row>
    <row r="47" spans="1:3" ht="15">
      <c r="A47" s="175" t="s">
        <v>236</v>
      </c>
      <c r="B47" s="218" t="s">
        <v>45</v>
      </c>
      <c r="C47" s="218"/>
    </row>
    <row r="48" spans="1:3" ht="15">
      <c r="A48" s="175" t="s">
        <v>304</v>
      </c>
      <c r="B48" s="217" t="s">
        <v>183</v>
      </c>
      <c r="C48" s="217"/>
    </row>
    <row r="49" spans="1:3" ht="15">
      <c r="A49" s="175" t="s">
        <v>305</v>
      </c>
      <c r="B49" s="217" t="s">
        <v>184</v>
      </c>
      <c r="C49" s="217"/>
    </row>
    <row r="50" spans="1:3" ht="30">
      <c r="A50" s="175" t="s">
        <v>320</v>
      </c>
      <c r="B50" s="218" t="s">
        <v>46</v>
      </c>
      <c r="C50" s="218"/>
    </row>
    <row r="51" spans="1:3" ht="15">
      <c r="A51" s="175" t="s">
        <v>321</v>
      </c>
      <c r="B51" s="218" t="s">
        <v>47</v>
      </c>
      <c r="C51" s="218"/>
    </row>
    <row r="52" spans="1:3" ht="15">
      <c r="A52" s="175"/>
      <c r="C52" s="173"/>
    </row>
    <row r="53" spans="1:3" ht="17.25">
      <c r="A53" s="176" t="s">
        <v>177</v>
      </c>
      <c r="C53" s="173"/>
    </row>
    <row r="54" spans="1:3" ht="15">
      <c r="A54" s="175" t="s">
        <v>178</v>
      </c>
      <c r="B54" s="218" t="s">
        <v>48</v>
      </c>
      <c r="C54" s="218"/>
    </row>
    <row r="55" spans="1:3" ht="15">
      <c r="A55" s="175" t="s">
        <v>70</v>
      </c>
      <c r="B55" s="218" t="s">
        <v>49</v>
      </c>
      <c r="C55" s="218"/>
    </row>
    <row r="56" spans="1:2" ht="15">
      <c r="A56" s="175"/>
      <c r="B56" s="173"/>
    </row>
    <row r="57" spans="1:2" ht="15">
      <c r="A57" s="175"/>
      <c r="B57" s="173"/>
    </row>
    <row r="58" spans="1:3" ht="17.25">
      <c r="A58" s="176" t="s">
        <v>71</v>
      </c>
      <c r="B58" s="216" t="s">
        <v>63</v>
      </c>
      <c r="C58" s="216"/>
    </row>
    <row r="59" spans="1:2" ht="15">
      <c r="A59" s="175"/>
      <c r="B59" s="173"/>
    </row>
    <row r="60" spans="1:2" ht="15">
      <c r="A60" s="175"/>
      <c r="B60" s="173"/>
    </row>
    <row r="61" spans="1:2" ht="15">
      <c r="A61"/>
      <c r="B61" s="173"/>
    </row>
    <row r="62" spans="1:2" ht="15">
      <c r="A62"/>
      <c r="B62" s="173"/>
    </row>
    <row r="63" spans="1:2" ht="15">
      <c r="A63" s="175"/>
      <c r="B63" s="173"/>
    </row>
    <row r="64" spans="1:2" ht="15">
      <c r="A64" s="175"/>
      <c r="B64" s="173"/>
    </row>
    <row r="65" spans="1:2" ht="15">
      <c r="A65" s="175"/>
      <c r="B65" s="173"/>
    </row>
    <row r="66" spans="1:2" ht="15">
      <c r="A66" s="175"/>
      <c r="B66" s="173"/>
    </row>
    <row r="67" spans="1:2" ht="15">
      <c r="A67" s="175"/>
      <c r="B67" s="173"/>
    </row>
    <row r="68" spans="1:2" ht="15">
      <c r="A68" s="175"/>
      <c r="B68" s="173"/>
    </row>
    <row r="69" spans="1:2" ht="15">
      <c r="A69" s="175"/>
      <c r="B69" s="173"/>
    </row>
    <row r="70" spans="1:2" ht="15">
      <c r="A70" s="175"/>
      <c r="B70" s="173"/>
    </row>
    <row r="71" spans="1:2" ht="15">
      <c r="A71" s="175"/>
      <c r="B71" s="173"/>
    </row>
    <row r="72" spans="1:2" ht="15">
      <c r="A72" s="175"/>
      <c r="B72" s="173"/>
    </row>
    <row r="73" spans="1:2" ht="15">
      <c r="A73" s="175"/>
      <c r="B73" s="173"/>
    </row>
    <row r="74" spans="1:2" ht="15">
      <c r="A74" s="175"/>
      <c r="B74" s="173"/>
    </row>
    <row r="75" spans="1:2" ht="15">
      <c r="A75" s="175"/>
      <c r="B75" s="173"/>
    </row>
    <row r="76" spans="1:2" ht="15">
      <c r="A76" s="175"/>
      <c r="B76" s="173"/>
    </row>
    <row r="77" spans="1:2" ht="15">
      <c r="A77" s="175"/>
      <c r="B77" s="173"/>
    </row>
    <row r="78" spans="1:2" ht="15">
      <c r="A78" s="175"/>
      <c r="B78" s="173"/>
    </row>
    <row r="79" spans="1:2" ht="15">
      <c r="A79" s="175"/>
      <c r="B79" s="173"/>
    </row>
    <row r="80" spans="1:2" ht="15">
      <c r="A80" s="175"/>
      <c r="B80" s="173"/>
    </row>
    <row r="81" spans="1:2" ht="15">
      <c r="A81" s="175"/>
      <c r="B81" s="173"/>
    </row>
    <row r="82" spans="1:2" ht="15">
      <c r="A82" s="175"/>
      <c r="B82" s="173"/>
    </row>
    <row r="83" spans="1:2" ht="15">
      <c r="A83" s="175"/>
      <c r="B83" s="173"/>
    </row>
    <row r="84" spans="1:2" ht="15">
      <c r="A84" s="175"/>
      <c r="B84" s="173"/>
    </row>
    <row r="85" spans="1:2" ht="15">
      <c r="A85" s="175"/>
      <c r="B85" s="173"/>
    </row>
    <row r="86" spans="1:2" ht="15">
      <c r="A86" s="175"/>
      <c r="B86" s="173"/>
    </row>
    <row r="87" spans="1:2" ht="15">
      <c r="A87" s="175"/>
      <c r="B87" s="173"/>
    </row>
    <row r="88" spans="1:2" ht="15">
      <c r="A88" s="175"/>
      <c r="B88" s="173"/>
    </row>
    <row r="89" spans="1:2" ht="15">
      <c r="A89" s="175"/>
      <c r="B89" s="173"/>
    </row>
    <row r="90" spans="1:2" ht="15">
      <c r="A90" s="175"/>
      <c r="B90" s="173"/>
    </row>
    <row r="91" spans="1:2" ht="15">
      <c r="A91" s="175"/>
      <c r="B91" s="173"/>
    </row>
    <row r="92" spans="1:2" ht="15">
      <c r="A92" s="175"/>
      <c r="B92" s="173"/>
    </row>
    <row r="93" spans="1:2" ht="15">
      <c r="A93" s="175"/>
      <c r="B93" s="173"/>
    </row>
    <row r="94" spans="1:2" ht="15">
      <c r="A94" s="175"/>
      <c r="B94" s="173"/>
    </row>
    <row r="95" spans="1:2" ht="15">
      <c r="A95" s="175"/>
      <c r="B95" s="173"/>
    </row>
    <row r="96" spans="1:2" ht="15">
      <c r="A96" s="175"/>
      <c r="B96" s="173"/>
    </row>
    <row r="97" spans="1:2" ht="15">
      <c r="A97" s="175"/>
      <c r="B97" s="173"/>
    </row>
    <row r="98" spans="1:2" ht="15">
      <c r="A98" s="175"/>
      <c r="B98" s="173"/>
    </row>
    <row r="99" spans="1:2" ht="15">
      <c r="A99" s="175"/>
      <c r="B99" s="173"/>
    </row>
    <row r="100" spans="1:2" ht="15">
      <c r="A100" s="175"/>
      <c r="B100" s="173"/>
    </row>
    <row r="101" spans="1:2" ht="15">
      <c r="A101" s="175"/>
      <c r="B101" s="173"/>
    </row>
  </sheetData>
  <mergeCells count="44">
    <mergeCell ref="A39:A40"/>
    <mergeCell ref="B39:C40"/>
    <mergeCell ref="B54:C54"/>
    <mergeCell ref="B55:C55"/>
    <mergeCell ref="B44:C44"/>
    <mergeCell ref="B45:C45"/>
    <mergeCell ref="B46:C46"/>
    <mergeCell ref="B47:C4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51:C51"/>
    <mergeCell ref="B48:C48"/>
    <mergeCell ref="B49:C49"/>
    <mergeCell ref="B50:C50"/>
    <mergeCell ref="B43:C43"/>
    <mergeCell ref="B41:C41"/>
    <mergeCell ref="B42:C42"/>
    <mergeCell ref="B36:C36"/>
    <mergeCell ref="B38:C38"/>
    <mergeCell ref="B27:C27"/>
    <mergeCell ref="B24:C24"/>
    <mergeCell ref="B25:C25"/>
    <mergeCell ref="B26:C26"/>
    <mergeCell ref="B28:C28"/>
    <mergeCell ref="B31:C31"/>
    <mergeCell ref="B32:C32"/>
    <mergeCell ref="B35:C35"/>
    <mergeCell ref="B58:C58"/>
    <mergeCell ref="B4:C4"/>
    <mergeCell ref="B6:C6"/>
    <mergeCell ref="B7:C7"/>
    <mergeCell ref="B10:C10"/>
    <mergeCell ref="B11:C11"/>
    <mergeCell ref="B12:C12"/>
    <mergeCell ref="B13:C13"/>
    <mergeCell ref="B14:C14"/>
    <mergeCell ref="B37:C37"/>
  </mergeCells>
  <printOptions/>
  <pageMargins left="0.7874015748031497" right="0.4724409448818898" top="0.7874015748031497" bottom="0.5905511811023623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4"/>
  <sheetViews>
    <sheetView showGridLines="0" view="pageBreakPreview" zoomScale="75" zoomScaleNormal="75" zoomScaleSheetLayoutView="75" workbookViewId="0" topLeftCell="A501">
      <selection activeCell="B522" sqref="B522"/>
    </sheetView>
  </sheetViews>
  <sheetFormatPr defaultColWidth="9.7109375" defaultRowHeight="12.75"/>
  <cols>
    <col min="1" max="1" width="46.28125" style="32" customWidth="1"/>
    <col min="2" max="12" width="13.7109375" style="4" customWidth="1"/>
    <col min="13" max="16384" width="9.8515625" style="4" customWidth="1"/>
  </cols>
  <sheetData>
    <row r="1" ht="23.25">
      <c r="A1" s="160" t="s">
        <v>64</v>
      </c>
    </row>
    <row r="3" spans="1:7" ht="16.5">
      <c r="A3" s="222" t="s">
        <v>213</v>
      </c>
      <c r="B3" s="222"/>
      <c r="C3" s="222"/>
      <c r="D3" s="222"/>
      <c r="E3" s="222"/>
      <c r="F3" s="222"/>
      <c r="G3" s="222"/>
    </row>
    <row r="4" spans="1:7" ht="16.5">
      <c r="A4" s="11"/>
      <c r="B4" s="12">
        <v>1995</v>
      </c>
      <c r="C4" s="12">
        <v>1996</v>
      </c>
      <c r="D4" s="12">
        <v>1997</v>
      </c>
      <c r="E4" s="12">
        <v>1998</v>
      </c>
      <c r="F4" s="12">
        <v>1999</v>
      </c>
      <c r="G4" s="12">
        <v>2000</v>
      </c>
    </row>
    <row r="5" spans="1:7" ht="16.5">
      <c r="A5" s="13" t="s">
        <v>72</v>
      </c>
      <c r="B5" s="14">
        <v>4.34841</v>
      </c>
      <c r="C5" s="14">
        <v>4.369957</v>
      </c>
      <c r="D5" s="14">
        <v>4.392714</v>
      </c>
      <c r="E5" s="14">
        <v>4.417599</v>
      </c>
      <c r="F5" s="14">
        <v>4.445329</v>
      </c>
      <c r="G5" s="15">
        <v>4.503364</v>
      </c>
    </row>
    <row r="6" spans="1:7" ht="16.5">
      <c r="A6" s="13" t="s">
        <v>73</v>
      </c>
      <c r="B6" s="158">
        <f>928745/1000</f>
        <v>928.745</v>
      </c>
      <c r="C6" s="158">
        <f>1016589/1000</f>
        <v>1016.589</v>
      </c>
      <c r="D6" s="158">
        <f>1096170/1000</f>
        <v>1096.17</v>
      </c>
      <c r="E6" s="158">
        <f>1109348/1000</f>
        <v>1109.348</v>
      </c>
      <c r="F6" s="158">
        <f>1192826/1000</f>
        <v>1192.826</v>
      </c>
      <c r="G6" s="38">
        <f>1403011/1000</f>
        <v>1403.011</v>
      </c>
    </row>
    <row r="7" spans="1:7" ht="16.5">
      <c r="A7" s="13" t="s">
        <v>217</v>
      </c>
      <c r="B7" s="38">
        <f>790070/1000</f>
        <v>790.07</v>
      </c>
      <c r="C7" s="38">
        <f>832953/1000</f>
        <v>832.953</v>
      </c>
      <c r="D7" s="38">
        <f>893614/1000</f>
        <v>893.614</v>
      </c>
      <c r="E7" s="38">
        <f>958917/1000</f>
        <v>958.917</v>
      </c>
      <c r="F7" s="38">
        <f>994204/1000</f>
        <v>994.204</v>
      </c>
      <c r="G7" s="38">
        <f>1048531/1000</f>
        <v>1048.531</v>
      </c>
    </row>
    <row r="8" spans="1:7" ht="16.5">
      <c r="A8" s="13" t="s">
        <v>185</v>
      </c>
      <c r="B8" s="6">
        <v>213582.6658479766</v>
      </c>
      <c r="C8" s="6">
        <v>232631.35083480226</v>
      </c>
      <c r="D8" s="6">
        <v>249542.76558865432</v>
      </c>
      <c r="E8" s="6">
        <v>251120.1220391439</v>
      </c>
      <c r="F8" s="6">
        <v>268332.445135107</v>
      </c>
      <c r="G8" s="6">
        <v>311547.3232898784</v>
      </c>
    </row>
    <row r="9" spans="1:7" ht="16.5">
      <c r="A9" s="13" t="s">
        <v>190</v>
      </c>
      <c r="B9" s="16">
        <v>6.35</v>
      </c>
      <c r="C9" s="16">
        <v>6.35</v>
      </c>
      <c r="D9" s="16">
        <v>7.25</v>
      </c>
      <c r="E9" s="16">
        <v>7.59</v>
      </c>
      <c r="F9" s="120">
        <v>8.011</v>
      </c>
      <c r="G9" s="17">
        <v>9.0662</v>
      </c>
    </row>
    <row r="10" spans="1:7" ht="16.5">
      <c r="A10" s="18" t="s">
        <v>189</v>
      </c>
      <c r="B10" s="19">
        <v>8.2872</v>
      </c>
      <c r="C10" s="19">
        <v>8.0852</v>
      </c>
      <c r="D10" s="19">
        <v>8.0593</v>
      </c>
      <c r="E10" s="19">
        <v>8.8998</v>
      </c>
      <c r="F10" s="19">
        <v>8.0968</v>
      </c>
      <c r="G10" s="19">
        <v>8.1334</v>
      </c>
    </row>
    <row r="13" spans="1:8" ht="16.5">
      <c r="A13" s="222" t="s">
        <v>306</v>
      </c>
      <c r="B13" s="222"/>
      <c r="C13" s="222"/>
      <c r="D13" s="222"/>
      <c r="E13" s="222"/>
      <c r="F13" s="222"/>
      <c r="G13" s="222"/>
      <c r="H13" s="222"/>
    </row>
    <row r="14" spans="1:8" ht="16.5">
      <c r="A14" s="20"/>
      <c r="B14" s="12">
        <v>1993</v>
      </c>
      <c r="C14" s="12">
        <v>1994</v>
      </c>
      <c r="D14" s="12">
        <v>1995</v>
      </c>
      <c r="E14" s="12">
        <v>1996</v>
      </c>
      <c r="F14" s="12">
        <v>1997</v>
      </c>
      <c r="G14" s="12">
        <v>1998</v>
      </c>
      <c r="H14" s="12">
        <v>1999</v>
      </c>
    </row>
    <row r="15" spans="1:8" ht="31.5" customHeight="1">
      <c r="A15" s="21" t="s">
        <v>187</v>
      </c>
      <c r="B15" s="35">
        <f>2334836/1000</f>
        <v>2334.836</v>
      </c>
      <c r="C15" s="35">
        <f>2394303/1000</f>
        <v>2394.303</v>
      </c>
      <c r="D15" s="35">
        <f>2443585/1000</f>
        <v>2443.585</v>
      </c>
      <c r="E15" s="35">
        <f>2484173/1000</f>
        <v>2484.173</v>
      </c>
      <c r="F15" s="35">
        <f>2474964/1000</f>
        <v>2474.964</v>
      </c>
      <c r="G15" s="35">
        <f>2475490/1000</f>
        <v>2475.49</v>
      </c>
      <c r="H15" s="35">
        <f>2445734/1000</f>
        <v>2445.734</v>
      </c>
    </row>
    <row r="16" spans="1:8" ht="16.5">
      <c r="A16" s="22" t="s">
        <v>62</v>
      </c>
      <c r="B16" s="23">
        <v>2334836</v>
      </c>
      <c r="C16" s="23">
        <v>2392042</v>
      </c>
      <c r="D16" s="23">
        <v>2431271</v>
      </c>
      <c r="E16" s="23">
        <v>2440185</v>
      </c>
      <c r="F16" s="23">
        <v>2325010</v>
      </c>
      <c r="G16" s="23">
        <v>2165530</v>
      </c>
      <c r="H16" s="23">
        <v>1913657</v>
      </c>
    </row>
    <row r="17" spans="1:8" ht="16.5">
      <c r="A17" s="22" t="s">
        <v>50</v>
      </c>
      <c r="B17" s="23" t="s">
        <v>0</v>
      </c>
      <c r="C17" s="23">
        <v>2087</v>
      </c>
      <c r="D17" s="23">
        <v>11580</v>
      </c>
      <c r="E17" s="23">
        <v>41819</v>
      </c>
      <c r="F17" s="23">
        <v>146005</v>
      </c>
      <c r="G17" s="23">
        <v>304636</v>
      </c>
      <c r="H17" s="23">
        <v>524999</v>
      </c>
    </row>
    <row r="18" spans="1:8" ht="16.5">
      <c r="A18" s="22" t="s">
        <v>51</v>
      </c>
      <c r="B18" s="23" t="s">
        <v>0</v>
      </c>
      <c r="C18" s="23">
        <v>174</v>
      </c>
      <c r="D18" s="23">
        <v>734</v>
      </c>
      <c r="E18" s="23">
        <v>2169</v>
      </c>
      <c r="F18" s="23">
        <v>3949</v>
      </c>
      <c r="G18" s="23">
        <v>5324</v>
      </c>
      <c r="H18" s="23">
        <v>7078</v>
      </c>
    </row>
    <row r="19" spans="1:8" ht="16.5">
      <c r="A19" s="24" t="s">
        <v>188</v>
      </c>
      <c r="B19" s="25">
        <v>371403</v>
      </c>
      <c r="C19" s="25">
        <v>588478</v>
      </c>
      <c r="D19" s="25">
        <v>981305</v>
      </c>
      <c r="E19" s="25">
        <v>1261445</v>
      </c>
      <c r="F19" s="25">
        <v>1676763</v>
      </c>
      <c r="G19" s="25">
        <v>2106414</v>
      </c>
      <c r="H19" s="25">
        <v>2744793</v>
      </c>
    </row>
    <row r="20" spans="1:8" ht="16.5">
      <c r="A20" s="22" t="s">
        <v>52</v>
      </c>
      <c r="B20" s="23">
        <v>362500</v>
      </c>
      <c r="C20" s="23">
        <v>460009</v>
      </c>
      <c r="D20" s="23">
        <v>488528</v>
      </c>
      <c r="E20" s="23">
        <v>444614</v>
      </c>
      <c r="F20" s="23">
        <v>387751</v>
      </c>
      <c r="G20" s="23">
        <v>310582</v>
      </c>
      <c r="H20" s="23">
        <v>216272</v>
      </c>
    </row>
    <row r="21" spans="1:8" ht="16.5">
      <c r="A21" s="22" t="s">
        <v>53</v>
      </c>
      <c r="B21" s="23">
        <v>8903</v>
      </c>
      <c r="C21" s="23">
        <v>128469</v>
      </c>
      <c r="D21" s="23">
        <v>492777</v>
      </c>
      <c r="E21" s="23">
        <v>816831</v>
      </c>
      <c r="F21" s="23">
        <v>1289012</v>
      </c>
      <c r="G21" s="23">
        <v>1795832</v>
      </c>
      <c r="H21" s="23">
        <v>2528521</v>
      </c>
    </row>
    <row r="22" spans="1:8" ht="16.5">
      <c r="A22" s="24" t="s">
        <v>186</v>
      </c>
      <c r="B22" s="25">
        <v>626451</v>
      </c>
      <c r="C22" s="25">
        <v>664179</v>
      </c>
      <c r="D22" s="25">
        <v>677186</v>
      </c>
      <c r="E22" s="25">
        <v>664852</v>
      </c>
      <c r="F22" s="25">
        <v>705125</v>
      </c>
      <c r="G22" s="25">
        <v>774607</v>
      </c>
      <c r="H22" s="25">
        <v>788722</v>
      </c>
    </row>
    <row r="23" spans="1:8" ht="16.5">
      <c r="A23" s="22" t="s">
        <v>330</v>
      </c>
      <c r="B23" s="23">
        <v>54</v>
      </c>
      <c r="C23" s="23">
        <v>55</v>
      </c>
      <c r="D23" s="23">
        <v>57</v>
      </c>
      <c r="E23" s="23">
        <v>59</v>
      </c>
      <c r="F23" s="23">
        <v>62</v>
      </c>
      <c r="G23" s="23">
        <v>66</v>
      </c>
      <c r="H23" s="23">
        <v>71</v>
      </c>
    </row>
    <row r="24" spans="1:8" ht="16.5">
      <c r="A24" s="22" t="s">
        <v>331</v>
      </c>
      <c r="B24" s="23">
        <v>9</v>
      </c>
      <c r="C24" s="23">
        <v>14</v>
      </c>
      <c r="D24" s="23">
        <v>22</v>
      </c>
      <c r="E24" s="23">
        <v>29</v>
      </c>
      <c r="F24" s="23">
        <v>38</v>
      </c>
      <c r="G24" s="23">
        <v>47</v>
      </c>
      <c r="H24" s="23">
        <v>61</v>
      </c>
    </row>
    <row r="25" spans="1:8" ht="16.5" customHeight="1">
      <c r="A25" s="26" t="s">
        <v>332</v>
      </c>
      <c r="B25" s="7" t="s">
        <v>0</v>
      </c>
      <c r="C25" s="7" t="s">
        <v>0</v>
      </c>
      <c r="D25" s="7" t="s">
        <v>0</v>
      </c>
      <c r="E25" s="7" t="s">
        <v>0</v>
      </c>
      <c r="F25" s="7">
        <v>50</v>
      </c>
      <c r="G25" s="7">
        <v>57</v>
      </c>
      <c r="H25" s="7">
        <v>67</v>
      </c>
    </row>
    <row r="26" spans="1:8" ht="16.5">
      <c r="A26" s="27" t="s">
        <v>333</v>
      </c>
      <c r="B26" s="28">
        <v>4324815</v>
      </c>
      <c r="C26" s="28">
        <v>4348410</v>
      </c>
      <c r="D26" s="28">
        <v>4369957</v>
      </c>
      <c r="E26" s="28">
        <v>4392714</v>
      </c>
      <c r="F26" s="28">
        <v>4417599</v>
      </c>
      <c r="G26" s="28">
        <v>4445328</v>
      </c>
      <c r="H26" s="28">
        <v>4478497</v>
      </c>
    </row>
    <row r="27" spans="1:8" ht="16.5">
      <c r="A27" s="161"/>
      <c r="B27" s="162"/>
      <c r="C27" s="162"/>
      <c r="D27" s="162"/>
      <c r="E27" s="162"/>
      <c r="F27" s="162"/>
      <c r="G27" s="162"/>
      <c r="H27" s="162"/>
    </row>
    <row r="29" spans="1:5" ht="23.25">
      <c r="A29" s="226" t="s">
        <v>164</v>
      </c>
      <c r="B29" s="226"/>
      <c r="C29" s="226"/>
      <c r="D29" s="226"/>
      <c r="E29" s="226"/>
    </row>
    <row r="30" ht="16.5">
      <c r="A30" s="4"/>
    </row>
    <row r="32" spans="1:7" ht="16.5">
      <c r="A32" s="222" t="s">
        <v>210</v>
      </c>
      <c r="B32" s="222"/>
      <c r="C32" s="222"/>
      <c r="D32" s="222"/>
      <c r="E32" s="222"/>
      <c r="F32" s="222"/>
      <c r="G32" s="222"/>
    </row>
    <row r="33" spans="1:7" ht="16.5">
      <c r="A33" s="11"/>
      <c r="B33" s="12">
        <v>1995</v>
      </c>
      <c r="C33" s="12">
        <v>1996</v>
      </c>
      <c r="D33" s="12">
        <v>1997</v>
      </c>
      <c r="E33" s="12">
        <v>1998</v>
      </c>
      <c r="F33" s="12">
        <v>1999</v>
      </c>
      <c r="G33" s="12">
        <v>2000</v>
      </c>
    </row>
    <row r="34" spans="1:7" ht="16.5">
      <c r="A34" s="13" t="s">
        <v>192</v>
      </c>
      <c r="B34" s="6">
        <v>39092</v>
      </c>
      <c r="C34" s="6">
        <v>40110</v>
      </c>
      <c r="D34" s="6">
        <v>42262</v>
      </c>
      <c r="E34" s="6">
        <v>42143</v>
      </c>
      <c r="F34" s="6">
        <v>43376</v>
      </c>
      <c r="G34" s="6">
        <v>43571</v>
      </c>
    </row>
    <row r="35" spans="1:7" ht="16.5">
      <c r="A35" s="13" t="s">
        <v>191</v>
      </c>
      <c r="B35" s="6">
        <v>178690</v>
      </c>
      <c r="C35" s="6">
        <v>207682</v>
      </c>
      <c r="D35" s="6">
        <v>227440</v>
      </c>
      <c r="E35" s="6">
        <v>237046</v>
      </c>
      <c r="F35" s="6">
        <v>300559</v>
      </c>
      <c r="G35" s="6">
        <v>330724</v>
      </c>
    </row>
    <row r="36" spans="1:7" ht="16.5">
      <c r="A36" s="13" t="s">
        <v>216</v>
      </c>
      <c r="B36" s="6">
        <v>217782</v>
      </c>
      <c r="C36" s="6">
        <v>247792</v>
      </c>
      <c r="D36" s="6">
        <v>269702</v>
      </c>
      <c r="E36" s="6">
        <v>279189</v>
      </c>
      <c r="F36" s="6">
        <v>343935</v>
      </c>
      <c r="G36" s="6">
        <v>373248</v>
      </c>
    </row>
    <row r="37" spans="1:7" ht="16.5">
      <c r="A37" s="13" t="s">
        <v>193</v>
      </c>
      <c r="B37" s="6">
        <v>312509</v>
      </c>
      <c r="C37" s="6">
        <v>316612</v>
      </c>
      <c r="D37" s="6">
        <v>309089</v>
      </c>
      <c r="E37" s="6">
        <v>326393</v>
      </c>
      <c r="F37" s="6">
        <v>327630</v>
      </c>
      <c r="G37" s="6">
        <v>358846</v>
      </c>
    </row>
    <row r="38" spans="1:7" ht="16.5">
      <c r="A38" s="18" t="s">
        <v>215</v>
      </c>
      <c r="B38" s="10">
        <v>530291</v>
      </c>
      <c r="C38" s="10">
        <v>564404</v>
      </c>
      <c r="D38" s="10">
        <v>578791</v>
      </c>
      <c r="E38" s="10">
        <v>605583.0625</v>
      </c>
      <c r="F38" s="10">
        <v>671563.875</v>
      </c>
      <c r="G38" s="10">
        <v>732095</v>
      </c>
    </row>
    <row r="39" spans="1:8" ht="16.5">
      <c r="A39" s="29"/>
      <c r="B39" s="30"/>
      <c r="C39" s="30"/>
      <c r="D39" s="30"/>
      <c r="E39" s="30"/>
      <c r="F39" s="30"/>
      <c r="G39" s="30"/>
      <c r="H39" s="31"/>
    </row>
    <row r="40" spans="1:8" ht="16.5">
      <c r="A40" s="164" t="s">
        <v>209</v>
      </c>
      <c r="B40" s="165"/>
      <c r="C40" s="166"/>
      <c r="D40" s="166"/>
      <c r="E40" s="166"/>
      <c r="F40" s="166"/>
      <c r="G40" s="166"/>
      <c r="H40" s="33"/>
    </row>
    <row r="41" spans="1:8" ht="16.5" customHeight="1">
      <c r="A41" s="167"/>
      <c r="B41" s="168">
        <v>1995</v>
      </c>
      <c r="C41" s="168">
        <v>1996</v>
      </c>
      <c r="D41" s="168">
        <v>1997</v>
      </c>
      <c r="E41" s="168">
        <v>1998</v>
      </c>
      <c r="F41" s="168">
        <v>1999</v>
      </c>
      <c r="G41" s="168">
        <v>2000</v>
      </c>
      <c r="H41" s="33"/>
    </row>
    <row r="42" spans="1:7" ht="29.25" customHeight="1">
      <c r="A42" s="186" t="s">
        <v>194</v>
      </c>
      <c r="B42" s="171">
        <v>3103.2</v>
      </c>
      <c r="C42" s="171">
        <v>3565.8</v>
      </c>
      <c r="D42" s="171">
        <v>3877.6</v>
      </c>
      <c r="E42" s="171">
        <v>3945.1</v>
      </c>
      <c r="F42" s="171">
        <v>4524</v>
      </c>
      <c r="G42" s="171" t="s">
        <v>0</v>
      </c>
    </row>
    <row r="43" spans="1:7" ht="16.5">
      <c r="A43" s="186" t="s">
        <v>221</v>
      </c>
      <c r="B43" s="171">
        <v>1498</v>
      </c>
      <c r="C43" s="171">
        <v>9597</v>
      </c>
      <c r="D43" s="171">
        <v>8139</v>
      </c>
      <c r="E43" s="171">
        <v>4716</v>
      </c>
      <c r="F43" s="171">
        <v>18330</v>
      </c>
      <c r="G43" s="171">
        <v>11540</v>
      </c>
    </row>
    <row r="44" spans="1:7" ht="16.5">
      <c r="A44" s="203" t="s">
        <v>195</v>
      </c>
      <c r="B44" s="169">
        <v>2809</v>
      </c>
      <c r="C44" s="169">
        <v>4826</v>
      </c>
      <c r="D44" s="169">
        <v>8463</v>
      </c>
      <c r="E44" s="169">
        <v>6986</v>
      </c>
      <c r="F44" s="169">
        <v>8016</v>
      </c>
      <c r="G44" s="169">
        <v>11079</v>
      </c>
    </row>
    <row r="45" spans="1:7" ht="16.5">
      <c r="A45" s="186" t="s">
        <v>218</v>
      </c>
      <c r="B45" s="169">
        <v>0</v>
      </c>
      <c r="C45" s="169">
        <v>11173</v>
      </c>
      <c r="D45" s="169">
        <v>1928</v>
      </c>
      <c r="E45" s="169">
        <v>0</v>
      </c>
      <c r="F45" s="169">
        <v>0</v>
      </c>
      <c r="G45" s="169">
        <v>0</v>
      </c>
    </row>
    <row r="46" spans="1:7" ht="16.5">
      <c r="A46" s="187" t="s">
        <v>219</v>
      </c>
      <c r="B46" s="169">
        <v>8312</v>
      </c>
      <c r="C46" s="169">
        <v>98</v>
      </c>
      <c r="D46" s="169">
        <v>547</v>
      </c>
      <c r="E46" s="169">
        <v>6918</v>
      </c>
      <c r="F46" s="169">
        <v>13600</v>
      </c>
      <c r="G46" s="169">
        <v>14160</v>
      </c>
    </row>
    <row r="47" spans="1:7" ht="16.5">
      <c r="A47" s="204" t="s">
        <v>334</v>
      </c>
      <c r="B47" s="169">
        <v>4626</v>
      </c>
      <c r="C47" s="169">
        <v>6351</v>
      </c>
      <c r="D47" s="169">
        <v>790</v>
      </c>
      <c r="E47" s="169">
        <v>1225</v>
      </c>
      <c r="F47" s="169">
        <v>4385</v>
      </c>
      <c r="G47" s="169">
        <v>5104</v>
      </c>
    </row>
    <row r="48" spans="1:7" s="107" customFormat="1" ht="16.5">
      <c r="A48" s="188" t="s">
        <v>220</v>
      </c>
      <c r="B48" s="170">
        <v>7312.957</v>
      </c>
      <c r="C48" s="170">
        <v>14152.776</v>
      </c>
      <c r="D48" s="170">
        <v>14827.582</v>
      </c>
      <c r="E48" s="170">
        <v>13420.153</v>
      </c>
      <c r="F48" s="170">
        <v>13256.151</v>
      </c>
      <c r="G48" s="170">
        <v>16523.827</v>
      </c>
    </row>
    <row r="49" spans="2:7" ht="16.5">
      <c r="B49" s="33"/>
      <c r="C49" s="33"/>
      <c r="D49" s="33"/>
      <c r="E49" s="33"/>
      <c r="F49" s="33"/>
      <c r="G49" s="33"/>
    </row>
    <row r="50" spans="1:7" ht="16.5">
      <c r="A50" s="222" t="s">
        <v>208</v>
      </c>
      <c r="B50" s="222"/>
      <c r="C50" s="222"/>
      <c r="D50" s="222"/>
      <c r="E50" s="222"/>
      <c r="F50" s="222"/>
      <c r="G50" s="222"/>
    </row>
    <row r="51" spans="1:7" ht="16.5">
      <c r="A51" s="11"/>
      <c r="B51" s="12">
        <v>1995</v>
      </c>
      <c r="C51" s="12">
        <v>1996</v>
      </c>
      <c r="D51" s="12">
        <v>1997</v>
      </c>
      <c r="E51" s="12">
        <v>1998</v>
      </c>
      <c r="F51" s="12">
        <v>1999</v>
      </c>
      <c r="G51" s="12">
        <v>2000</v>
      </c>
    </row>
    <row r="52" spans="1:8" ht="15" customHeight="1">
      <c r="A52" s="34" t="s">
        <v>196</v>
      </c>
      <c r="B52" s="35">
        <v>38359.1</v>
      </c>
      <c r="C52" s="35">
        <v>39588.4</v>
      </c>
      <c r="D52" s="35">
        <v>41220.9</v>
      </c>
      <c r="E52" s="35">
        <v>43577.7</v>
      </c>
      <c r="F52" s="35">
        <v>43837.24099516666</v>
      </c>
      <c r="G52" s="35">
        <v>43571.3</v>
      </c>
      <c r="H52" s="36"/>
    </row>
    <row r="53" spans="1:7" ht="16.5">
      <c r="A53" s="37" t="s">
        <v>75</v>
      </c>
      <c r="B53" s="16"/>
      <c r="C53" s="16"/>
      <c r="D53" s="16"/>
      <c r="E53" s="16"/>
      <c r="F53" s="16"/>
      <c r="G53" s="16"/>
    </row>
    <row r="54" spans="1:7" ht="16.5">
      <c r="A54" s="13" t="s">
        <v>74</v>
      </c>
      <c r="B54" s="38">
        <v>25522.1</v>
      </c>
      <c r="C54" s="38">
        <v>25985.4</v>
      </c>
      <c r="D54" s="38">
        <v>26711.4</v>
      </c>
      <c r="E54" s="38">
        <v>27772.9</v>
      </c>
      <c r="F54" s="39">
        <v>27290.454583333336</v>
      </c>
      <c r="G54" s="16">
        <v>26336.4</v>
      </c>
    </row>
    <row r="55" spans="1:7" ht="16.5">
      <c r="A55" s="13" t="s">
        <v>76</v>
      </c>
      <c r="B55" s="38">
        <v>2991.7</v>
      </c>
      <c r="C55" s="38">
        <v>3465.2</v>
      </c>
      <c r="D55" s="38">
        <v>4068</v>
      </c>
      <c r="E55" s="38">
        <v>4875.1</v>
      </c>
      <c r="F55" s="39">
        <v>5588.061679166666</v>
      </c>
      <c r="G55" s="16">
        <v>6106.5</v>
      </c>
    </row>
    <row r="56" spans="1:7" ht="16.5">
      <c r="A56" s="13" t="s">
        <v>77</v>
      </c>
      <c r="B56" s="38">
        <v>1025.1</v>
      </c>
      <c r="C56" s="38">
        <v>1771.2</v>
      </c>
      <c r="D56" s="38">
        <v>2629.7</v>
      </c>
      <c r="E56" s="38">
        <v>3649.5</v>
      </c>
      <c r="F56" s="39">
        <v>3949.1605583333335</v>
      </c>
      <c r="G56" s="16">
        <v>4274.7</v>
      </c>
    </row>
    <row r="57" spans="1:7" ht="16.5">
      <c r="A57" s="13" t="s">
        <v>78</v>
      </c>
      <c r="B57" s="38">
        <v>5727.5</v>
      </c>
      <c r="C57" s="38">
        <v>4961.6</v>
      </c>
      <c r="D57" s="38">
        <v>4245.8</v>
      </c>
      <c r="E57" s="38">
        <v>3473.3</v>
      </c>
      <c r="F57" s="39">
        <v>3026.7075791666666</v>
      </c>
      <c r="G57" s="16">
        <v>2684.4</v>
      </c>
    </row>
    <row r="58" spans="1:7" ht="16.5">
      <c r="A58" s="13" t="s">
        <v>79</v>
      </c>
      <c r="B58" s="40">
        <v>584.7</v>
      </c>
      <c r="C58" s="40">
        <v>628.8</v>
      </c>
      <c r="D58" s="40">
        <v>628.6</v>
      </c>
      <c r="E58" s="41">
        <v>716.6</v>
      </c>
      <c r="F58" s="42">
        <v>711.85335625</v>
      </c>
      <c r="G58" s="16">
        <v>717.3</v>
      </c>
    </row>
    <row r="59" spans="1:7" ht="16.5">
      <c r="A59" s="13"/>
      <c r="B59" s="16"/>
      <c r="C59" s="16"/>
      <c r="D59" s="16"/>
      <c r="E59" s="16"/>
      <c r="F59" s="16"/>
      <c r="G59" s="16"/>
    </row>
    <row r="60" spans="1:7" ht="16.5">
      <c r="A60" s="37" t="s">
        <v>80</v>
      </c>
      <c r="B60" s="16"/>
      <c r="C60" s="16"/>
      <c r="D60" s="16"/>
      <c r="E60" s="16"/>
      <c r="F60" s="16"/>
      <c r="G60" s="16"/>
    </row>
    <row r="61" spans="1:7" ht="16.5">
      <c r="A61" s="13" t="s">
        <v>81</v>
      </c>
      <c r="B61" s="38">
        <v>368.6</v>
      </c>
      <c r="C61" s="38">
        <v>531.8</v>
      </c>
      <c r="D61" s="38">
        <v>655.1</v>
      </c>
      <c r="E61" s="38">
        <v>778.7</v>
      </c>
      <c r="F61" s="38">
        <v>873.366195</v>
      </c>
      <c r="G61" s="16">
        <v>966.3</v>
      </c>
    </row>
    <row r="62" spans="1:7" ht="16.5">
      <c r="A62" s="13" t="s">
        <v>82</v>
      </c>
      <c r="B62" s="38">
        <v>951.6</v>
      </c>
      <c r="C62" s="38">
        <v>1019.5</v>
      </c>
      <c r="D62" s="38">
        <v>1009.5</v>
      </c>
      <c r="E62" s="38">
        <v>1029.5</v>
      </c>
      <c r="F62" s="38">
        <v>1046.3405041666665</v>
      </c>
      <c r="G62" s="16">
        <v>1086.8</v>
      </c>
    </row>
    <row r="63" spans="1:7" ht="16.5">
      <c r="A63" s="13" t="s">
        <v>197</v>
      </c>
      <c r="B63" s="38">
        <v>387.8</v>
      </c>
      <c r="C63" s="38">
        <v>400.8</v>
      </c>
      <c r="D63" s="38">
        <v>415.2</v>
      </c>
      <c r="E63" s="38">
        <v>440.3</v>
      </c>
      <c r="F63" s="38">
        <v>473.90633083333336</v>
      </c>
      <c r="G63" s="16">
        <v>486.8</v>
      </c>
    </row>
    <row r="64" spans="1:7" ht="16.5">
      <c r="A64" s="13" t="s">
        <v>198</v>
      </c>
      <c r="B64" s="38">
        <v>471.9</v>
      </c>
      <c r="C64" s="38">
        <v>492</v>
      </c>
      <c r="D64" s="38">
        <v>518.4</v>
      </c>
      <c r="E64" s="38">
        <v>561</v>
      </c>
      <c r="F64" s="38">
        <v>590.2402255</v>
      </c>
      <c r="G64" s="16">
        <v>617.2</v>
      </c>
    </row>
    <row r="65" spans="1:7" ht="16.5">
      <c r="A65" s="13" t="s">
        <v>83</v>
      </c>
      <c r="B65" s="40">
        <v>128.1</v>
      </c>
      <c r="C65" s="40">
        <v>133.8</v>
      </c>
      <c r="D65" s="40">
        <v>142.1</v>
      </c>
      <c r="E65" s="41">
        <v>150.3</v>
      </c>
      <c r="F65" s="38">
        <v>157.18039524999998</v>
      </c>
      <c r="G65" s="16">
        <v>165.2</v>
      </c>
    </row>
    <row r="66" spans="1:7" ht="16.5">
      <c r="A66" s="13" t="s">
        <v>84</v>
      </c>
      <c r="B66" s="40">
        <v>40.4</v>
      </c>
      <c r="C66" s="40">
        <v>40.3</v>
      </c>
      <c r="D66" s="40">
        <v>40.3</v>
      </c>
      <c r="E66" s="40" t="s">
        <v>0</v>
      </c>
      <c r="F66" s="38" t="s">
        <v>0</v>
      </c>
      <c r="G66" s="16" t="s">
        <v>0</v>
      </c>
    </row>
    <row r="67" spans="1:7" ht="16.5">
      <c r="A67" s="13" t="s">
        <v>85</v>
      </c>
      <c r="B67" s="41">
        <v>134</v>
      </c>
      <c r="C67" s="40">
        <v>132.4</v>
      </c>
      <c r="D67" s="40">
        <v>131.2</v>
      </c>
      <c r="E67" s="40">
        <v>130.5</v>
      </c>
      <c r="F67" s="38">
        <v>129.96958816666665</v>
      </c>
      <c r="G67" s="16">
        <v>129.7</v>
      </c>
    </row>
    <row r="68" spans="1:7" ht="16.5">
      <c r="A68" s="18" t="s">
        <v>86</v>
      </c>
      <c r="B68" s="43">
        <v>25.6</v>
      </c>
      <c r="C68" s="44">
        <v>25.6</v>
      </c>
      <c r="D68" s="44">
        <v>25.6</v>
      </c>
      <c r="E68" s="44" t="s">
        <v>0</v>
      </c>
      <c r="F68" s="44" t="s">
        <v>0</v>
      </c>
      <c r="G68" s="45" t="s">
        <v>0</v>
      </c>
    </row>
    <row r="70" spans="1:3" ht="23.25">
      <c r="A70" s="226" t="s">
        <v>222</v>
      </c>
      <c r="B70" s="226"/>
      <c r="C70" s="226"/>
    </row>
    <row r="73" spans="1:11" ht="16.5">
      <c r="A73" s="222" t="s">
        <v>199</v>
      </c>
      <c r="B73" s="222"/>
      <c r="C73" s="222"/>
      <c r="D73" s="222"/>
      <c r="E73" s="222"/>
      <c r="F73" s="222"/>
      <c r="G73" s="222"/>
      <c r="H73" s="33"/>
      <c r="I73" s="33"/>
      <c r="J73" s="33"/>
      <c r="K73" s="33"/>
    </row>
    <row r="74" spans="1:11" ht="16.5">
      <c r="A74" s="20"/>
      <c r="B74" s="12">
        <v>1995</v>
      </c>
      <c r="C74" s="12">
        <v>1996</v>
      </c>
      <c r="D74" s="12">
        <v>1997</v>
      </c>
      <c r="E74" s="12">
        <v>1998</v>
      </c>
      <c r="F74" s="12">
        <v>1999</v>
      </c>
      <c r="G74" s="12">
        <v>2000</v>
      </c>
      <c r="H74" s="46"/>
      <c r="I74" s="46"/>
      <c r="J74" s="47"/>
      <c r="K74" s="32"/>
    </row>
    <row r="75" spans="1:11" ht="16.5">
      <c r="A75" s="34" t="s">
        <v>1</v>
      </c>
      <c r="B75" s="6"/>
      <c r="C75" s="6"/>
      <c r="D75" s="6"/>
      <c r="E75" s="6"/>
      <c r="F75" s="6"/>
      <c r="G75" s="6"/>
      <c r="H75" s="33"/>
      <c r="I75" s="33"/>
      <c r="J75" s="48"/>
      <c r="K75" s="32"/>
    </row>
    <row r="76" spans="1:11" ht="16.5">
      <c r="A76" s="49" t="s">
        <v>87</v>
      </c>
      <c r="B76" s="6">
        <v>13</v>
      </c>
      <c r="C76" s="6">
        <v>13</v>
      </c>
      <c r="D76" s="6">
        <v>13</v>
      </c>
      <c r="E76" s="6">
        <v>13</v>
      </c>
      <c r="F76" s="6">
        <v>13</v>
      </c>
      <c r="G76" s="6">
        <v>13</v>
      </c>
      <c r="H76" s="33"/>
      <c r="I76" s="33"/>
      <c r="J76" s="48"/>
      <c r="K76" s="32"/>
    </row>
    <row r="77" spans="1:11" ht="16.5">
      <c r="A77" s="49" t="s">
        <v>88</v>
      </c>
      <c r="B77" s="6" t="s">
        <v>0</v>
      </c>
      <c r="C77" s="6" t="s">
        <v>0</v>
      </c>
      <c r="D77" s="6" t="s">
        <v>0</v>
      </c>
      <c r="E77" s="6" t="s">
        <v>0</v>
      </c>
      <c r="F77" s="6" t="s">
        <v>0</v>
      </c>
      <c r="G77" s="6">
        <v>320</v>
      </c>
      <c r="H77" s="33"/>
      <c r="I77" s="33"/>
      <c r="J77" s="48"/>
      <c r="K77" s="32"/>
    </row>
    <row r="78" spans="1:11" ht="16.5">
      <c r="A78" s="34" t="s">
        <v>335</v>
      </c>
      <c r="B78" s="3"/>
      <c r="C78" s="3"/>
      <c r="D78" s="3"/>
      <c r="E78" s="3"/>
      <c r="F78" s="3"/>
      <c r="G78" s="3"/>
      <c r="H78" s="46"/>
      <c r="I78" s="46"/>
      <c r="J78" s="48"/>
      <c r="K78" s="32"/>
    </row>
    <row r="79" spans="1:11" ht="16.5">
      <c r="A79" s="49" t="s">
        <v>89</v>
      </c>
      <c r="B79" s="6" t="s">
        <v>0</v>
      </c>
      <c r="C79" s="6">
        <v>148</v>
      </c>
      <c r="D79" s="6">
        <v>146</v>
      </c>
      <c r="E79" s="6">
        <v>146</v>
      </c>
      <c r="F79" s="6">
        <v>144</v>
      </c>
      <c r="G79" s="6">
        <v>143</v>
      </c>
      <c r="H79" s="50"/>
      <c r="I79" s="33"/>
      <c r="J79" s="48"/>
      <c r="K79" s="32"/>
    </row>
    <row r="80" spans="1:11" ht="16.5">
      <c r="A80" s="49" t="s">
        <v>200</v>
      </c>
      <c r="B80" s="6"/>
      <c r="C80" s="6">
        <v>3</v>
      </c>
      <c r="D80" s="6">
        <v>6</v>
      </c>
      <c r="E80" s="6">
        <v>6</v>
      </c>
      <c r="F80" s="6">
        <v>8</v>
      </c>
      <c r="G80" s="6">
        <v>9</v>
      </c>
      <c r="H80" s="50"/>
      <c r="I80" s="33"/>
      <c r="J80" s="48"/>
      <c r="K80" s="32"/>
    </row>
    <row r="81" spans="1:10" ht="16.5">
      <c r="A81" s="49" t="s">
        <v>201</v>
      </c>
      <c r="B81" s="6">
        <v>1568</v>
      </c>
      <c r="C81" s="6">
        <v>1553</v>
      </c>
      <c r="D81" s="6">
        <v>1515</v>
      </c>
      <c r="E81" s="6">
        <v>1492</v>
      </c>
      <c r="F81" s="6">
        <v>1483</v>
      </c>
      <c r="G81" s="6">
        <v>1472</v>
      </c>
      <c r="H81" s="50"/>
      <c r="I81" s="33"/>
      <c r="J81" s="33"/>
    </row>
    <row r="82" spans="1:10" ht="16.5">
      <c r="A82" s="27" t="s">
        <v>336</v>
      </c>
      <c r="B82" s="10">
        <v>2356</v>
      </c>
      <c r="C82" s="10">
        <v>2091</v>
      </c>
      <c r="D82" s="10">
        <v>1618</v>
      </c>
      <c r="E82" s="10">
        <v>1280</v>
      </c>
      <c r="F82" s="10">
        <v>1257</v>
      </c>
      <c r="G82" s="10">
        <v>1253</v>
      </c>
      <c r="H82" s="50"/>
      <c r="I82" s="33"/>
      <c r="J82" s="33"/>
    </row>
    <row r="83" spans="2:10" ht="16.5">
      <c r="B83" s="33"/>
      <c r="C83" s="33"/>
      <c r="D83" s="33"/>
      <c r="E83" s="33"/>
      <c r="F83" s="33"/>
      <c r="G83" s="33"/>
      <c r="H83" s="33"/>
      <c r="I83" s="33"/>
      <c r="J83" s="33"/>
    </row>
    <row r="84" spans="1:11" ht="16.5">
      <c r="A84" s="48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6.5">
      <c r="A85" s="222" t="s">
        <v>207</v>
      </c>
      <c r="B85" s="222"/>
      <c r="C85" s="222"/>
      <c r="D85" s="222"/>
      <c r="E85" s="33"/>
      <c r="F85" s="33"/>
      <c r="G85" s="33"/>
      <c r="H85" s="33"/>
      <c r="I85" s="33"/>
      <c r="J85" s="33"/>
      <c r="K85" s="33"/>
    </row>
    <row r="86" spans="1:11" ht="16.5">
      <c r="A86" s="20"/>
      <c r="B86" s="12">
        <v>1999</v>
      </c>
      <c r="C86" s="12">
        <v>2000</v>
      </c>
      <c r="D86" s="12">
        <v>2001</v>
      </c>
      <c r="E86" s="36"/>
      <c r="F86" s="36"/>
      <c r="G86" s="36"/>
      <c r="H86" s="36"/>
      <c r="I86" s="36"/>
      <c r="J86" s="36"/>
      <c r="K86" s="36"/>
    </row>
    <row r="87" spans="1:11" ht="16.5">
      <c r="A87" s="21" t="s">
        <v>90</v>
      </c>
      <c r="B87" s="52">
        <v>148000</v>
      </c>
      <c r="C87" s="52">
        <v>143000</v>
      </c>
      <c r="D87" s="52">
        <v>160000</v>
      </c>
      <c r="E87" s="53"/>
      <c r="F87" s="53"/>
      <c r="G87" s="53"/>
      <c r="H87" s="53"/>
      <c r="I87" s="53"/>
      <c r="J87" s="53"/>
      <c r="K87" s="53"/>
    </row>
    <row r="88" spans="1:11" ht="16.5">
      <c r="A88" s="26" t="s">
        <v>54</v>
      </c>
      <c r="B88" s="6">
        <v>2429</v>
      </c>
      <c r="C88" s="6">
        <v>2224</v>
      </c>
      <c r="D88" s="6">
        <v>2324</v>
      </c>
      <c r="E88" s="33"/>
      <c r="F88" s="33"/>
      <c r="G88" s="33"/>
      <c r="H88" s="33"/>
      <c r="I88" s="33"/>
      <c r="J88" s="33"/>
      <c r="K88" s="33"/>
    </row>
    <row r="89" spans="1:11" ht="16.5">
      <c r="A89" s="26" t="s">
        <v>202</v>
      </c>
      <c r="B89" s="54" t="s">
        <v>56</v>
      </c>
      <c r="C89" s="54" t="s">
        <v>56</v>
      </c>
      <c r="D89" s="54" t="s">
        <v>56</v>
      </c>
      <c r="E89" s="33"/>
      <c r="F89" s="33"/>
      <c r="G89" s="33"/>
      <c r="H89" s="33"/>
      <c r="I89" s="33"/>
      <c r="J89" s="33"/>
      <c r="K89" s="33"/>
    </row>
    <row r="90" spans="1:11" ht="16.5">
      <c r="A90" s="26" t="s">
        <v>55</v>
      </c>
      <c r="B90" s="6">
        <v>5201</v>
      </c>
      <c r="C90" s="6">
        <v>3796</v>
      </c>
      <c r="D90" s="6">
        <v>5086</v>
      </c>
      <c r="E90" s="33"/>
      <c r="F90" s="33"/>
      <c r="G90" s="33"/>
      <c r="H90" s="33"/>
      <c r="I90" s="33"/>
      <c r="J90" s="33"/>
      <c r="K90" s="33"/>
    </row>
    <row r="91" spans="1:11" ht="16.5">
      <c r="A91" s="26" t="s">
        <v>203</v>
      </c>
      <c r="B91" s="3">
        <v>135602</v>
      </c>
      <c r="C91" s="3">
        <v>132516</v>
      </c>
      <c r="D91" s="3">
        <v>147985</v>
      </c>
      <c r="E91" s="33"/>
      <c r="F91" s="33"/>
      <c r="G91" s="33"/>
      <c r="H91" s="33"/>
      <c r="I91" s="33"/>
      <c r="J91" s="33"/>
      <c r="K91" s="33"/>
    </row>
    <row r="92" spans="1:11" ht="16.5">
      <c r="A92" s="26" t="s">
        <v>91</v>
      </c>
      <c r="B92" s="6">
        <v>127276</v>
      </c>
      <c r="C92" s="6">
        <v>123249</v>
      </c>
      <c r="D92" s="6">
        <v>139962</v>
      </c>
      <c r="E92" s="33"/>
      <c r="F92" s="33"/>
      <c r="G92" s="33"/>
      <c r="H92" s="33"/>
      <c r="I92" s="33"/>
      <c r="J92" s="33"/>
      <c r="K92" s="33"/>
    </row>
    <row r="93" spans="1:11" ht="16.5">
      <c r="A93" s="18" t="s">
        <v>92</v>
      </c>
      <c r="B93" s="10">
        <v>8326</v>
      </c>
      <c r="C93" s="10">
        <v>9267</v>
      </c>
      <c r="D93" s="10">
        <v>8023</v>
      </c>
      <c r="E93" s="36"/>
      <c r="F93" s="36"/>
      <c r="G93" s="36"/>
      <c r="H93" s="36"/>
      <c r="I93" s="36"/>
      <c r="J93" s="36"/>
      <c r="K93" s="36"/>
    </row>
    <row r="94" spans="1:11" ht="16.5">
      <c r="A94" s="55"/>
      <c r="B94" s="56"/>
      <c r="C94" s="56"/>
      <c r="D94" s="56"/>
      <c r="E94" s="53"/>
      <c r="F94" s="53"/>
      <c r="G94" s="53"/>
      <c r="H94" s="53"/>
      <c r="I94" s="53"/>
      <c r="J94" s="53"/>
      <c r="K94" s="53"/>
    </row>
    <row r="95" spans="1:11" ht="16.5">
      <c r="A95" s="57"/>
      <c r="B95" s="56"/>
      <c r="C95" s="56"/>
      <c r="D95" s="56"/>
      <c r="E95" s="33"/>
      <c r="F95" s="33"/>
      <c r="G95" s="33"/>
      <c r="H95" s="33"/>
      <c r="I95" s="33"/>
      <c r="J95" s="33"/>
      <c r="K95" s="33"/>
    </row>
    <row r="96" spans="1:11" ht="16.5">
      <c r="A96" s="222" t="s">
        <v>94</v>
      </c>
      <c r="B96" s="222"/>
      <c r="C96" s="222"/>
      <c r="D96" s="222"/>
      <c r="E96" s="33"/>
      <c r="F96" s="33"/>
      <c r="G96" s="33"/>
      <c r="H96" s="33"/>
      <c r="I96" s="33"/>
      <c r="J96" s="33"/>
      <c r="K96" s="33"/>
    </row>
    <row r="97" spans="1:11" ht="16.5">
      <c r="A97" s="20"/>
      <c r="B97" s="12">
        <v>1999</v>
      </c>
      <c r="C97" s="12">
        <v>2000</v>
      </c>
      <c r="D97" s="12">
        <v>2001</v>
      </c>
      <c r="E97" s="33"/>
      <c r="F97" s="33"/>
      <c r="G97" s="33"/>
      <c r="H97" s="33"/>
      <c r="I97" s="33"/>
      <c r="J97" s="33"/>
      <c r="K97" s="33"/>
    </row>
    <row r="98" spans="1:11" ht="16.5">
      <c r="A98" s="21" t="s">
        <v>93</v>
      </c>
      <c r="B98" s="52">
        <v>4589</v>
      </c>
      <c r="C98" s="52">
        <v>4626</v>
      </c>
      <c r="D98" s="52">
        <v>4656</v>
      </c>
      <c r="E98" s="33"/>
      <c r="F98" s="33"/>
      <c r="G98" s="33"/>
      <c r="H98" s="33"/>
      <c r="I98" s="33"/>
      <c r="J98" s="33"/>
      <c r="K98" s="33"/>
    </row>
    <row r="99" spans="1:11" ht="16.5">
      <c r="A99" s="26" t="s">
        <v>91</v>
      </c>
      <c r="B99" s="6">
        <v>331</v>
      </c>
      <c r="C99" s="6">
        <v>282</v>
      </c>
      <c r="D99" s="6">
        <v>306</v>
      </c>
      <c r="E99" s="53"/>
      <c r="F99" s="53"/>
      <c r="G99" s="53"/>
      <c r="H99" s="53"/>
      <c r="I99" s="53"/>
      <c r="J99" s="53"/>
      <c r="K99" s="53"/>
    </row>
    <row r="100" spans="1:11" ht="16.5">
      <c r="A100" s="26" t="s">
        <v>204</v>
      </c>
      <c r="B100" s="6">
        <v>4258</v>
      </c>
      <c r="C100" s="6">
        <v>4344</v>
      </c>
      <c r="D100" s="6">
        <v>4350</v>
      </c>
      <c r="E100" s="33"/>
      <c r="F100" s="33"/>
      <c r="G100" s="33"/>
      <c r="H100" s="33"/>
      <c r="I100" s="33"/>
      <c r="J100" s="33"/>
      <c r="K100" s="33"/>
    </row>
    <row r="101" spans="1:11" ht="16.5">
      <c r="A101" s="18" t="s">
        <v>205</v>
      </c>
      <c r="B101" s="58" t="s">
        <v>57</v>
      </c>
      <c r="C101" s="58" t="s">
        <v>57</v>
      </c>
      <c r="D101" s="58" t="s">
        <v>57</v>
      </c>
      <c r="E101" s="33"/>
      <c r="F101" s="33"/>
      <c r="G101" s="33"/>
      <c r="H101" s="33"/>
      <c r="I101" s="33"/>
      <c r="J101" s="33"/>
      <c r="K101" s="33"/>
    </row>
    <row r="102" spans="5:11" ht="16.5">
      <c r="E102" s="33"/>
      <c r="F102" s="33"/>
      <c r="G102" s="33"/>
      <c r="H102" s="33"/>
      <c r="I102" s="33"/>
      <c r="J102" s="33"/>
      <c r="K102" s="33"/>
    </row>
    <row r="103" spans="5:11" ht="16.5">
      <c r="E103" s="33"/>
      <c r="F103" s="33"/>
      <c r="G103" s="33"/>
      <c r="H103" s="33"/>
      <c r="I103" s="33"/>
      <c r="J103" s="33"/>
      <c r="K103" s="33"/>
    </row>
    <row r="104" spans="1:11" ht="16.5">
      <c r="A104" s="222" t="s">
        <v>206</v>
      </c>
      <c r="B104" s="222"/>
      <c r="C104" s="222"/>
      <c r="D104" s="222"/>
      <c r="E104" s="33"/>
      <c r="F104" s="33"/>
      <c r="G104" s="33"/>
      <c r="H104" s="33"/>
      <c r="I104" s="33"/>
      <c r="J104" s="33"/>
      <c r="K104" s="33"/>
    </row>
    <row r="105" spans="1:11" ht="16.5">
      <c r="A105" s="20"/>
      <c r="B105" s="12">
        <v>1999</v>
      </c>
      <c r="C105" s="12">
        <v>2000</v>
      </c>
      <c r="D105" s="12">
        <v>2001</v>
      </c>
      <c r="E105" s="33"/>
      <c r="F105" s="33"/>
      <c r="G105" s="33"/>
      <c r="H105" s="33"/>
      <c r="I105" s="33"/>
      <c r="J105" s="33"/>
      <c r="K105" s="33"/>
    </row>
    <row r="106" spans="1:11" ht="16.5">
      <c r="A106" s="21" t="s">
        <v>93</v>
      </c>
      <c r="B106" s="59">
        <v>145</v>
      </c>
      <c r="C106" s="59">
        <v>140</v>
      </c>
      <c r="D106" s="59">
        <v>156</v>
      </c>
      <c r="E106" s="33"/>
      <c r="F106" s="33"/>
      <c r="G106" s="33"/>
      <c r="H106" s="33"/>
      <c r="I106" s="33"/>
      <c r="J106" s="33"/>
      <c r="K106" s="33"/>
    </row>
    <row r="107" spans="1:11" ht="16.5">
      <c r="A107" s="26" t="s">
        <v>91</v>
      </c>
      <c r="B107" s="60">
        <v>127</v>
      </c>
      <c r="C107" s="60">
        <v>123</v>
      </c>
      <c r="D107" s="60">
        <v>140</v>
      </c>
      <c r="E107" s="36"/>
      <c r="F107" s="36"/>
      <c r="G107" s="36"/>
      <c r="H107" s="36"/>
      <c r="I107" s="36"/>
      <c r="J107" s="36"/>
      <c r="K107" s="36"/>
    </row>
    <row r="108" spans="1:11" ht="16.5">
      <c r="A108" s="26" t="s">
        <v>204</v>
      </c>
      <c r="B108" s="60">
        <v>18</v>
      </c>
      <c r="C108" s="60">
        <v>17</v>
      </c>
      <c r="D108" s="60">
        <v>16</v>
      </c>
      <c r="E108" s="36"/>
      <c r="F108" s="36"/>
      <c r="G108" s="36"/>
      <c r="H108" s="36"/>
      <c r="I108" s="36"/>
      <c r="J108" s="36"/>
      <c r="K108" s="36"/>
    </row>
    <row r="109" spans="1:11" ht="16.5">
      <c r="A109" s="26" t="s">
        <v>202</v>
      </c>
      <c r="B109" s="54" t="s">
        <v>58</v>
      </c>
      <c r="C109" s="54" t="s">
        <v>58</v>
      </c>
      <c r="D109" s="54" t="s">
        <v>58</v>
      </c>
      <c r="E109" s="33"/>
      <c r="F109" s="33"/>
      <c r="G109" s="33"/>
      <c r="H109" s="33"/>
      <c r="I109" s="33"/>
      <c r="J109" s="33"/>
      <c r="K109" s="33"/>
    </row>
    <row r="110" spans="1:11" ht="16.5">
      <c r="A110" s="61" t="s">
        <v>211</v>
      </c>
      <c r="B110" s="58" t="s">
        <v>59</v>
      </c>
      <c r="C110" s="58" t="s">
        <v>60</v>
      </c>
      <c r="D110" s="58" t="s">
        <v>61</v>
      </c>
      <c r="E110" s="33"/>
      <c r="F110" s="33"/>
      <c r="G110" s="33"/>
      <c r="H110" s="33"/>
      <c r="I110" s="33"/>
      <c r="J110" s="33"/>
      <c r="K110" s="33"/>
    </row>
    <row r="111" spans="5:11" ht="16.5">
      <c r="E111" s="33"/>
      <c r="F111" s="33"/>
      <c r="G111" s="33"/>
      <c r="H111" s="33"/>
      <c r="I111" s="33"/>
      <c r="J111" s="33"/>
      <c r="K111" s="33"/>
    </row>
    <row r="112" spans="5:11" ht="16.5">
      <c r="E112" s="33"/>
      <c r="F112" s="33"/>
      <c r="G112" s="33"/>
      <c r="H112" s="33"/>
      <c r="I112" s="33"/>
      <c r="J112" s="33"/>
      <c r="K112" s="33"/>
    </row>
    <row r="113" spans="1:11" ht="16.5">
      <c r="A113" s="222" t="s">
        <v>95</v>
      </c>
      <c r="B113" s="222"/>
      <c r="C113" s="222"/>
      <c r="E113" s="33"/>
      <c r="F113" s="33"/>
      <c r="G113" s="33"/>
      <c r="H113" s="33"/>
      <c r="I113" s="33"/>
      <c r="J113" s="33"/>
      <c r="K113" s="33"/>
    </row>
    <row r="114" spans="1:11" ht="16.5">
      <c r="A114" s="63"/>
      <c r="B114" s="228">
        <v>2000</v>
      </c>
      <c r="C114" s="228"/>
      <c r="E114" s="33"/>
      <c r="F114" s="33"/>
      <c r="G114" s="33"/>
      <c r="H114" s="33"/>
      <c r="I114" s="33"/>
      <c r="J114" s="33"/>
      <c r="K114" s="33"/>
    </row>
    <row r="115" spans="1:11" ht="16.5">
      <c r="A115" s="18"/>
      <c r="B115" s="51" t="s">
        <v>96</v>
      </c>
      <c r="C115" s="51" t="s">
        <v>97</v>
      </c>
      <c r="E115" s="33"/>
      <c r="F115" s="33"/>
      <c r="G115" s="33"/>
      <c r="H115" s="33"/>
      <c r="I115" s="33"/>
      <c r="J115" s="33"/>
      <c r="K115" s="33"/>
    </row>
    <row r="116" spans="1:11" ht="16.5">
      <c r="A116" s="21" t="s">
        <v>7</v>
      </c>
      <c r="B116" s="52">
        <v>31</v>
      </c>
      <c r="C116" s="52">
        <v>7292</v>
      </c>
      <c r="E116" s="33"/>
      <c r="F116" s="33"/>
      <c r="G116" s="33"/>
      <c r="H116" s="33"/>
      <c r="I116" s="33"/>
      <c r="J116" s="33"/>
      <c r="K116" s="33"/>
    </row>
    <row r="117" spans="1:11" ht="16.5">
      <c r="A117" s="13" t="s">
        <v>337</v>
      </c>
      <c r="B117" s="6">
        <v>17</v>
      </c>
      <c r="C117" s="6">
        <v>2307</v>
      </c>
      <c r="E117" s="33"/>
      <c r="F117" s="33"/>
      <c r="G117" s="33"/>
      <c r="H117" s="33"/>
      <c r="I117" s="33"/>
      <c r="J117" s="33"/>
      <c r="K117" s="33"/>
    </row>
    <row r="118" spans="1:11" ht="16.5" customHeight="1">
      <c r="A118" s="13" t="s">
        <v>212</v>
      </c>
      <c r="B118" s="6">
        <v>9</v>
      </c>
      <c r="C118" s="6">
        <v>3036</v>
      </c>
      <c r="E118" s="33"/>
      <c r="F118" s="33"/>
      <c r="G118" s="33"/>
      <c r="H118" s="33"/>
      <c r="I118" s="33"/>
      <c r="J118" s="33"/>
      <c r="K118" s="33"/>
    </row>
    <row r="119" spans="1:11" ht="16.5">
      <c r="A119" s="18" t="s">
        <v>338</v>
      </c>
      <c r="B119" s="10">
        <v>5</v>
      </c>
      <c r="C119" s="10">
        <v>1949</v>
      </c>
      <c r="E119" s="33"/>
      <c r="F119" s="33"/>
      <c r="G119" s="33"/>
      <c r="H119" s="33"/>
      <c r="I119" s="33"/>
      <c r="J119" s="33"/>
      <c r="K119" s="33"/>
    </row>
    <row r="120" spans="5:11" ht="16.5">
      <c r="E120" s="33"/>
      <c r="F120" s="33"/>
      <c r="G120" s="33"/>
      <c r="H120" s="33"/>
      <c r="I120" s="33"/>
      <c r="J120" s="33"/>
      <c r="K120" s="33"/>
    </row>
    <row r="121" spans="5:11" ht="16.5">
      <c r="E121" s="33"/>
      <c r="F121" s="33"/>
      <c r="G121" s="33"/>
      <c r="H121" s="33"/>
      <c r="I121" s="33"/>
      <c r="J121" s="33"/>
      <c r="K121" s="33"/>
    </row>
    <row r="122" spans="1:11" ht="33" customHeight="1">
      <c r="A122" s="222" t="s">
        <v>307</v>
      </c>
      <c r="B122" s="222"/>
      <c r="C122" s="222"/>
      <c r="D122" s="64"/>
      <c r="E122" s="33"/>
      <c r="F122" s="33"/>
      <c r="G122" s="33"/>
      <c r="H122" s="33"/>
      <c r="I122" s="33"/>
      <c r="J122" s="33"/>
      <c r="K122" s="33"/>
    </row>
    <row r="123" spans="1:11" ht="16.5">
      <c r="A123" s="65"/>
      <c r="B123" s="12">
        <v>1999</v>
      </c>
      <c r="C123" s="12">
        <v>2000</v>
      </c>
      <c r="D123" s="64"/>
      <c r="E123" s="36"/>
      <c r="F123" s="36"/>
      <c r="G123" s="36"/>
      <c r="H123" s="36"/>
      <c r="I123" s="36"/>
      <c r="J123" s="36"/>
      <c r="K123" s="36"/>
    </row>
    <row r="124" spans="1:11" ht="16.5">
      <c r="A124" s="66" t="s">
        <v>311</v>
      </c>
      <c r="B124" s="159">
        <f>8124458/1000</f>
        <v>8124.458</v>
      </c>
      <c r="C124" s="159">
        <f>9238391/1000</f>
        <v>9238.391</v>
      </c>
      <c r="E124" s="33"/>
      <c r="F124" s="33"/>
      <c r="G124" s="33"/>
      <c r="H124" s="33"/>
      <c r="I124" s="33"/>
      <c r="J124" s="33"/>
      <c r="K124" s="33"/>
    </row>
    <row r="125" spans="1:11" ht="16.5">
      <c r="A125" s="26" t="s">
        <v>310</v>
      </c>
      <c r="B125" s="40">
        <f>6051290/1000</f>
        <v>6051.29</v>
      </c>
      <c r="C125" s="40">
        <f>6920468/1000</f>
        <v>6920.468</v>
      </c>
      <c r="E125" s="33"/>
      <c r="F125" s="33"/>
      <c r="G125" s="33"/>
      <c r="H125" s="33"/>
      <c r="I125" s="33"/>
      <c r="J125" s="33"/>
      <c r="K125" s="33"/>
    </row>
    <row r="126" spans="1:11" ht="16.5">
      <c r="A126" s="18" t="s">
        <v>312</v>
      </c>
      <c r="B126" s="44">
        <f>1058836425/1000</f>
        <v>1058836.425</v>
      </c>
      <c r="C126" s="44">
        <f>1273912754/1000</f>
        <v>1273912.754</v>
      </c>
      <c r="E126" s="33"/>
      <c r="F126" s="33"/>
      <c r="G126" s="33"/>
      <c r="H126" s="33"/>
      <c r="I126" s="33"/>
      <c r="J126" s="33"/>
      <c r="K126" s="33"/>
    </row>
    <row r="127" spans="2:11" ht="16.5"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2:11" ht="16.5"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6.5">
      <c r="A129" s="222" t="s">
        <v>237</v>
      </c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</row>
    <row r="130" spans="1:11" ht="16.5">
      <c r="A130" s="20"/>
      <c r="B130" s="12">
        <v>1991</v>
      </c>
      <c r="C130" s="12">
        <v>1992</v>
      </c>
      <c r="D130" s="12">
        <v>1993</v>
      </c>
      <c r="E130" s="12">
        <v>1994</v>
      </c>
      <c r="F130" s="12">
        <v>1995</v>
      </c>
      <c r="G130" s="12">
        <v>1996</v>
      </c>
      <c r="H130" s="12">
        <v>1997</v>
      </c>
      <c r="I130" s="12">
        <v>1998</v>
      </c>
      <c r="J130" s="12">
        <v>1999</v>
      </c>
      <c r="K130" s="12">
        <v>2000</v>
      </c>
    </row>
    <row r="131" spans="1:11" ht="16.5">
      <c r="A131" s="2" t="s">
        <v>98</v>
      </c>
      <c r="B131" s="3">
        <v>1794</v>
      </c>
      <c r="C131" s="3">
        <v>1735.08</v>
      </c>
      <c r="D131" s="3">
        <v>1707</v>
      </c>
      <c r="E131" s="3">
        <v>1741</v>
      </c>
      <c r="F131" s="3">
        <v>1792</v>
      </c>
      <c r="G131" s="3">
        <v>1861</v>
      </c>
      <c r="H131" s="3">
        <v>1896</v>
      </c>
      <c r="I131" s="3">
        <v>1944</v>
      </c>
      <c r="J131" s="3">
        <v>2007</v>
      </c>
      <c r="K131" s="3">
        <v>2119</v>
      </c>
    </row>
    <row r="132" spans="1:11" ht="16.5">
      <c r="A132" s="5" t="s">
        <v>99</v>
      </c>
      <c r="B132" s="6">
        <v>836</v>
      </c>
      <c r="C132" s="6">
        <v>737.01</v>
      </c>
      <c r="D132" s="6">
        <v>738</v>
      </c>
      <c r="E132" s="6">
        <v>750</v>
      </c>
      <c r="F132" s="6">
        <v>775</v>
      </c>
      <c r="G132" s="6">
        <v>796</v>
      </c>
      <c r="H132" s="6">
        <v>808</v>
      </c>
      <c r="I132" s="6">
        <v>867</v>
      </c>
      <c r="J132" s="6">
        <v>900</v>
      </c>
      <c r="K132" s="6">
        <v>1026</v>
      </c>
    </row>
    <row r="133" spans="1:11" ht="16.5">
      <c r="A133" s="9" t="s">
        <v>100</v>
      </c>
      <c r="B133" s="10">
        <v>958</v>
      </c>
      <c r="C133" s="10">
        <v>998.07</v>
      </c>
      <c r="D133" s="10">
        <v>969</v>
      </c>
      <c r="E133" s="10">
        <v>991</v>
      </c>
      <c r="F133" s="10">
        <v>1017</v>
      </c>
      <c r="G133" s="10">
        <v>1065</v>
      </c>
      <c r="H133" s="10">
        <v>1088</v>
      </c>
      <c r="I133" s="10">
        <v>1077</v>
      </c>
      <c r="J133" s="10">
        <v>1107</v>
      </c>
      <c r="K133" s="10">
        <v>1093</v>
      </c>
    </row>
    <row r="134" spans="2:11" ht="16.5">
      <c r="B134" s="33"/>
      <c r="C134" s="33"/>
      <c r="D134" s="33"/>
      <c r="E134" s="33"/>
      <c r="F134" s="30"/>
      <c r="G134" s="33"/>
      <c r="H134" s="33"/>
      <c r="I134" s="33"/>
      <c r="J134" s="33"/>
      <c r="K134" s="33"/>
    </row>
    <row r="135" spans="1:11" ht="16.5">
      <c r="A135" s="48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6.5">
      <c r="A136" s="224" t="s">
        <v>238</v>
      </c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</row>
    <row r="137" spans="1:11" ht="16.5">
      <c r="A137" s="68"/>
      <c r="B137" s="69">
        <v>1991</v>
      </c>
      <c r="C137" s="69">
        <v>1992</v>
      </c>
      <c r="D137" s="69">
        <v>1993</v>
      </c>
      <c r="E137" s="69">
        <v>1994</v>
      </c>
      <c r="F137" s="69">
        <v>1995</v>
      </c>
      <c r="G137" s="69">
        <v>1996</v>
      </c>
      <c r="H137" s="69">
        <v>1997</v>
      </c>
      <c r="I137" s="69">
        <v>1998</v>
      </c>
      <c r="J137" s="69">
        <v>1999</v>
      </c>
      <c r="K137" s="69">
        <v>2000</v>
      </c>
    </row>
    <row r="138" spans="1:11" ht="16.5">
      <c r="A138" s="70" t="s">
        <v>7</v>
      </c>
      <c r="B138" s="71">
        <v>66.1</v>
      </c>
      <c r="C138" s="71">
        <v>70.1</v>
      </c>
      <c r="D138" s="71">
        <v>74.6</v>
      </c>
      <c r="E138" s="71">
        <v>80.3</v>
      </c>
      <c r="F138" s="71">
        <v>87.40899999999999</v>
      </c>
      <c r="G138" s="71">
        <v>97.6</v>
      </c>
      <c r="H138" s="71">
        <v>103.9</v>
      </c>
      <c r="I138" s="71">
        <v>107.06395599999999</v>
      </c>
      <c r="J138" s="71">
        <v>107.289581</v>
      </c>
      <c r="K138" s="71">
        <v>105.953</v>
      </c>
    </row>
    <row r="139" spans="1:11" ht="16.5">
      <c r="A139" s="72" t="s">
        <v>101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6.5">
      <c r="A140" s="5" t="s">
        <v>241</v>
      </c>
      <c r="B140" s="73" t="s">
        <v>0</v>
      </c>
      <c r="C140" s="73" t="s">
        <v>0</v>
      </c>
      <c r="D140" s="73" t="s">
        <v>0</v>
      </c>
      <c r="E140" s="73" t="s">
        <v>0</v>
      </c>
      <c r="F140" s="73" t="s">
        <v>0</v>
      </c>
      <c r="G140" s="73" t="s">
        <v>0</v>
      </c>
      <c r="H140" s="73">
        <v>50.5</v>
      </c>
      <c r="I140" s="73">
        <v>52.11080456041404</v>
      </c>
      <c r="J140" s="73">
        <v>51.340847043735266</v>
      </c>
      <c r="K140" s="73">
        <v>50.31564719230938</v>
      </c>
    </row>
    <row r="141" spans="1:11" ht="16.5">
      <c r="A141" s="74" t="s">
        <v>240</v>
      </c>
      <c r="B141" s="75">
        <v>27.1</v>
      </c>
      <c r="C141" s="75">
        <v>28.8</v>
      </c>
      <c r="D141" s="75">
        <v>30.7</v>
      </c>
      <c r="E141" s="75">
        <v>33.1</v>
      </c>
      <c r="F141" s="75">
        <v>36.579</v>
      </c>
      <c r="G141" s="75">
        <v>41.5</v>
      </c>
      <c r="H141" s="75">
        <v>44.1</v>
      </c>
      <c r="I141" s="75">
        <v>46.285848</v>
      </c>
      <c r="J141" s="75">
        <v>45.676718</v>
      </c>
      <c r="K141" s="75">
        <v>46.142</v>
      </c>
    </row>
    <row r="142" spans="1:11" ht="16.5">
      <c r="A142" s="205" t="s">
        <v>339</v>
      </c>
      <c r="B142" s="73" t="s">
        <v>0</v>
      </c>
      <c r="C142" s="73" t="s">
        <v>0</v>
      </c>
      <c r="D142" s="73" t="s">
        <v>0</v>
      </c>
      <c r="E142" s="73" t="s">
        <v>0</v>
      </c>
      <c r="F142" s="76">
        <v>35.36602</v>
      </c>
      <c r="G142" s="76">
        <v>39.7</v>
      </c>
      <c r="H142" s="73">
        <v>41.9</v>
      </c>
      <c r="I142" s="73">
        <v>43.575791576782926</v>
      </c>
      <c r="J142" s="73">
        <v>42.54502337818881</v>
      </c>
      <c r="K142" s="73">
        <v>42.0440029519544</v>
      </c>
    </row>
    <row r="143" spans="1:11" ht="16.5">
      <c r="A143" s="206" t="s">
        <v>108</v>
      </c>
      <c r="B143" s="73" t="s">
        <v>0</v>
      </c>
      <c r="C143" s="73" t="s">
        <v>0</v>
      </c>
      <c r="D143" s="73" t="s">
        <v>0</v>
      </c>
      <c r="E143" s="73" t="s">
        <v>0</v>
      </c>
      <c r="F143" s="76">
        <v>0.332</v>
      </c>
      <c r="G143" s="76">
        <v>0.5</v>
      </c>
      <c r="H143" s="73">
        <v>0.6</v>
      </c>
      <c r="I143" s="73">
        <v>0.7348504424778761</v>
      </c>
      <c r="J143" s="73">
        <v>0.7569533381825739</v>
      </c>
      <c r="K143" s="73">
        <v>0.6924332247557003</v>
      </c>
    </row>
    <row r="144" spans="1:11" ht="33">
      <c r="A144" s="8" t="s">
        <v>253</v>
      </c>
      <c r="B144" s="73" t="s">
        <v>0</v>
      </c>
      <c r="C144" s="73" t="s">
        <v>0</v>
      </c>
      <c r="D144" s="73" t="s">
        <v>0</v>
      </c>
      <c r="E144" s="73" t="s">
        <v>0</v>
      </c>
      <c r="F144" s="76">
        <v>0.88098</v>
      </c>
      <c r="G144" s="76">
        <v>1.3</v>
      </c>
      <c r="H144" s="73">
        <v>1.6</v>
      </c>
      <c r="I144" s="73">
        <v>1.9752059807391982</v>
      </c>
      <c r="J144" s="73">
        <v>2.3747412836286177</v>
      </c>
      <c r="K144" s="73">
        <v>3.4055638232899024</v>
      </c>
    </row>
    <row r="145" spans="1:11" ht="16.5">
      <c r="A145" s="74" t="s">
        <v>242</v>
      </c>
      <c r="B145" s="75">
        <v>39</v>
      </c>
      <c r="C145" s="75">
        <v>41.3</v>
      </c>
      <c r="D145" s="75">
        <v>43.9</v>
      </c>
      <c r="E145" s="75">
        <v>47.2</v>
      </c>
      <c r="F145" s="75">
        <v>50.83</v>
      </c>
      <c r="G145" s="75">
        <v>56.1</v>
      </c>
      <c r="H145" s="75">
        <v>59.8</v>
      </c>
      <c r="I145" s="75">
        <v>60.778107999999996</v>
      </c>
      <c r="J145" s="75">
        <v>61.612863</v>
      </c>
      <c r="K145" s="75">
        <v>59.811</v>
      </c>
    </row>
    <row r="146" spans="1:11" ht="16.5">
      <c r="A146" s="205" t="s">
        <v>339</v>
      </c>
      <c r="B146" s="73" t="s">
        <v>0</v>
      </c>
      <c r="C146" s="73" t="s">
        <v>0</v>
      </c>
      <c r="D146" s="73" t="s">
        <v>0</v>
      </c>
      <c r="E146" s="73" t="s">
        <v>0</v>
      </c>
      <c r="F146" s="76">
        <v>50.555</v>
      </c>
      <c r="G146" s="76">
        <v>55.5</v>
      </c>
      <c r="H146" s="73">
        <v>59</v>
      </c>
      <c r="I146" s="73">
        <v>59.552927999999994</v>
      </c>
      <c r="J146" s="73">
        <v>59.785984</v>
      </c>
      <c r="K146" s="73">
        <v>56.40795</v>
      </c>
    </row>
    <row r="147" spans="1:11" ht="16.5">
      <c r="A147" s="206" t="s">
        <v>108</v>
      </c>
      <c r="B147" s="76" t="s">
        <v>26</v>
      </c>
      <c r="C147" s="76" t="s">
        <v>26</v>
      </c>
      <c r="D147" s="76" t="s">
        <v>26</v>
      </c>
      <c r="E147" s="76" t="s">
        <v>26</v>
      </c>
      <c r="F147" s="76" t="s">
        <v>26</v>
      </c>
      <c r="G147" s="76" t="s">
        <v>26</v>
      </c>
      <c r="H147" s="76" t="s">
        <v>26</v>
      </c>
      <c r="I147" s="77" t="s">
        <v>26</v>
      </c>
      <c r="J147" s="73">
        <v>0</v>
      </c>
      <c r="K147" s="73">
        <v>0.196</v>
      </c>
    </row>
    <row r="148" spans="1:11" ht="33">
      <c r="A148" s="9" t="s">
        <v>253</v>
      </c>
      <c r="B148" s="78" t="s">
        <v>0</v>
      </c>
      <c r="C148" s="78" t="s">
        <v>0</v>
      </c>
      <c r="D148" s="78" t="s">
        <v>0</v>
      </c>
      <c r="E148" s="78" t="s">
        <v>0</v>
      </c>
      <c r="F148" s="79">
        <v>0.275</v>
      </c>
      <c r="G148" s="79">
        <v>0.6</v>
      </c>
      <c r="H148" s="78">
        <v>0.8</v>
      </c>
      <c r="I148" s="78">
        <v>1.22518</v>
      </c>
      <c r="J148" s="78">
        <v>1.8268790000000001</v>
      </c>
      <c r="K148" s="78">
        <v>3.20705</v>
      </c>
    </row>
    <row r="149" spans="2:11" ht="16.5"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2:11" ht="16.5"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6.5">
      <c r="A151" s="224" t="s">
        <v>239</v>
      </c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</row>
    <row r="152" spans="1:11" ht="16.5">
      <c r="A152" s="68"/>
      <c r="B152" s="69">
        <v>1991</v>
      </c>
      <c r="C152" s="69">
        <v>1992</v>
      </c>
      <c r="D152" s="69">
        <v>1993</v>
      </c>
      <c r="E152" s="69">
        <v>1994</v>
      </c>
      <c r="F152" s="69">
        <v>1995</v>
      </c>
      <c r="G152" s="69">
        <v>1996</v>
      </c>
      <c r="H152" s="69">
        <v>1997</v>
      </c>
      <c r="I152" s="69">
        <v>1998</v>
      </c>
      <c r="J152" s="69">
        <v>1999</v>
      </c>
      <c r="K152" s="69">
        <v>2000</v>
      </c>
    </row>
    <row r="153" spans="1:11" ht="16.5">
      <c r="A153" s="70" t="s">
        <v>7</v>
      </c>
      <c r="B153" s="80">
        <v>51.587</v>
      </c>
      <c r="C153" s="80">
        <v>56.244299999999996</v>
      </c>
      <c r="D153" s="80">
        <v>60.205</v>
      </c>
      <c r="E153" s="80">
        <v>67.215</v>
      </c>
      <c r="F153" s="80">
        <v>74.94</v>
      </c>
      <c r="G153" s="80">
        <v>84.5635</v>
      </c>
      <c r="H153" s="80">
        <v>94.4913</v>
      </c>
      <c r="I153" s="80">
        <v>102.093236218</v>
      </c>
      <c r="J153" s="80">
        <v>105.48217078300002</v>
      </c>
      <c r="K153" s="80">
        <v>106.138013</v>
      </c>
    </row>
    <row r="154" spans="1:11" ht="16.5">
      <c r="A154" s="72" t="s">
        <v>101</v>
      </c>
      <c r="B154" s="81"/>
      <c r="C154" s="81"/>
      <c r="D154" s="81"/>
      <c r="E154" s="81"/>
      <c r="F154" s="81"/>
      <c r="G154" s="81"/>
      <c r="H154" s="82"/>
      <c r="I154" s="83"/>
      <c r="J154" s="16"/>
      <c r="K154" s="16"/>
    </row>
    <row r="155" spans="1:11" ht="16.5">
      <c r="A155" s="5" t="s">
        <v>241</v>
      </c>
      <c r="B155" s="84" t="s">
        <v>0</v>
      </c>
      <c r="C155" s="84" t="s">
        <v>0</v>
      </c>
      <c r="D155" s="84" t="s">
        <v>0</v>
      </c>
      <c r="E155" s="84" t="s">
        <v>0</v>
      </c>
      <c r="F155" s="84" t="s">
        <v>0</v>
      </c>
      <c r="G155" s="84" t="s">
        <v>0</v>
      </c>
      <c r="H155" s="84">
        <v>46.0027</v>
      </c>
      <c r="I155" s="84">
        <v>47.572497967856826</v>
      </c>
      <c r="J155" s="85">
        <v>48.06971299343962</v>
      </c>
      <c r="K155" s="85">
        <v>47.531074213061295</v>
      </c>
    </row>
    <row r="156" spans="1:11" ht="16.5">
      <c r="A156" s="74" t="s">
        <v>240</v>
      </c>
      <c r="B156" s="86">
        <v>21.713</v>
      </c>
      <c r="C156" s="86">
        <v>24.895</v>
      </c>
      <c r="D156" s="86">
        <v>25.764</v>
      </c>
      <c r="E156" s="86">
        <v>28.687</v>
      </c>
      <c r="F156" s="86">
        <v>31.8325</v>
      </c>
      <c r="G156" s="86">
        <v>37.1496</v>
      </c>
      <c r="H156" s="86">
        <v>41.4065</v>
      </c>
      <c r="I156" s="86">
        <v>45.718415316999995</v>
      </c>
      <c r="J156" s="86">
        <v>46.967879452000005</v>
      </c>
      <c r="K156" s="86">
        <v>48.914013</v>
      </c>
    </row>
    <row r="157" spans="1:11" ht="16.5">
      <c r="A157" s="205" t="s">
        <v>339</v>
      </c>
      <c r="B157" s="87" t="s">
        <v>0</v>
      </c>
      <c r="C157" s="87" t="s">
        <v>0</v>
      </c>
      <c r="D157" s="87" t="s">
        <v>0</v>
      </c>
      <c r="E157" s="87" t="s">
        <v>0</v>
      </c>
      <c r="F157" s="84">
        <v>30.335616</v>
      </c>
      <c r="G157" s="84">
        <v>34.8792</v>
      </c>
      <c r="H157" s="84">
        <v>38.4959</v>
      </c>
      <c r="I157" s="84">
        <v>42.23133278549845</v>
      </c>
      <c r="J157" s="85">
        <v>42.900965487796064</v>
      </c>
      <c r="K157" s="73">
        <v>43.67056058405562</v>
      </c>
    </row>
    <row r="158" spans="1:11" ht="16.5">
      <c r="A158" s="206" t="s">
        <v>108</v>
      </c>
      <c r="B158" s="16" t="s">
        <v>0</v>
      </c>
      <c r="C158" s="16" t="s">
        <v>0</v>
      </c>
      <c r="D158" s="16" t="s">
        <v>0</v>
      </c>
      <c r="E158" s="16" t="s">
        <v>0</v>
      </c>
      <c r="F158" s="76">
        <v>0.3914</v>
      </c>
      <c r="G158" s="76">
        <v>0.5773</v>
      </c>
      <c r="H158" s="76">
        <v>0.7214</v>
      </c>
      <c r="I158" s="76">
        <v>0.9131204994850669</v>
      </c>
      <c r="J158" s="73">
        <v>0.9732062862433604</v>
      </c>
      <c r="K158" s="73">
        <v>0.906196105819602</v>
      </c>
    </row>
    <row r="159" spans="1:11" ht="33">
      <c r="A159" s="8" t="s">
        <v>253</v>
      </c>
      <c r="B159" s="16" t="s">
        <v>0</v>
      </c>
      <c r="C159" s="16" t="s">
        <v>0</v>
      </c>
      <c r="D159" s="16" t="s">
        <v>0</v>
      </c>
      <c r="E159" s="16" t="s">
        <v>0</v>
      </c>
      <c r="F159" s="76">
        <v>1.105484</v>
      </c>
      <c r="G159" s="76">
        <v>1.6931</v>
      </c>
      <c r="H159" s="76">
        <v>2.1892</v>
      </c>
      <c r="I159" s="76">
        <v>2.5739620320164778</v>
      </c>
      <c r="J159" s="85">
        <v>3.0937076779605768</v>
      </c>
      <c r="K159" s="73">
        <v>4.337256310124774</v>
      </c>
    </row>
    <row r="160" spans="1:11" ht="16.5">
      <c r="A160" s="74" t="s">
        <v>242</v>
      </c>
      <c r="B160" s="80">
        <v>29.874</v>
      </c>
      <c r="C160" s="80">
        <v>31.3493</v>
      </c>
      <c r="D160" s="80">
        <v>34.441</v>
      </c>
      <c r="E160" s="80">
        <v>38.528</v>
      </c>
      <c r="F160" s="75">
        <v>43.1075</v>
      </c>
      <c r="G160" s="75">
        <v>47.413900000000005</v>
      </c>
      <c r="H160" s="75">
        <v>53.0848</v>
      </c>
      <c r="I160" s="75">
        <v>56.37482090100001</v>
      </c>
      <c r="J160" s="75">
        <v>58.514291331</v>
      </c>
      <c r="K160" s="75">
        <v>57.224</v>
      </c>
    </row>
    <row r="161" spans="1:11" ht="16.5">
      <c r="A161" s="205" t="s">
        <v>339</v>
      </c>
      <c r="B161" s="16" t="s">
        <v>0</v>
      </c>
      <c r="C161" s="16" t="s">
        <v>0</v>
      </c>
      <c r="D161" s="16" t="s">
        <v>0</v>
      </c>
      <c r="E161" s="16" t="s">
        <v>0</v>
      </c>
      <c r="F161" s="76">
        <v>42.7586</v>
      </c>
      <c r="G161" s="76">
        <v>46.6636</v>
      </c>
      <c r="H161" s="76">
        <v>52.0476</v>
      </c>
      <c r="I161" s="76">
        <v>54.92189943</v>
      </c>
      <c r="J161" s="73">
        <v>56.290592839000006</v>
      </c>
      <c r="K161" s="73">
        <v>54.21903</v>
      </c>
    </row>
    <row r="162" spans="1:11" ht="16.5">
      <c r="A162" s="206" t="s">
        <v>108</v>
      </c>
      <c r="B162" s="16" t="s">
        <v>26</v>
      </c>
      <c r="C162" s="16" t="s">
        <v>26</v>
      </c>
      <c r="D162" s="16" t="s">
        <v>26</v>
      </c>
      <c r="E162" s="16" t="s">
        <v>26</v>
      </c>
      <c r="F162" s="76" t="s">
        <v>26</v>
      </c>
      <c r="G162" s="76" t="s">
        <v>26</v>
      </c>
      <c r="H162" s="76" t="s">
        <v>26</v>
      </c>
      <c r="I162" s="76" t="s">
        <v>26</v>
      </c>
      <c r="J162" s="85">
        <v>0</v>
      </c>
      <c r="K162" s="73">
        <v>0.258</v>
      </c>
    </row>
    <row r="163" spans="1:11" ht="33">
      <c r="A163" s="9" t="s">
        <v>253</v>
      </c>
      <c r="B163" s="45" t="s">
        <v>0</v>
      </c>
      <c r="C163" s="45" t="s">
        <v>0</v>
      </c>
      <c r="D163" s="45" t="s">
        <v>0</v>
      </c>
      <c r="E163" s="45" t="s">
        <v>0</v>
      </c>
      <c r="F163" s="79">
        <v>0.3489</v>
      </c>
      <c r="G163" s="79">
        <v>0.7503</v>
      </c>
      <c r="H163" s="79">
        <v>1.0372</v>
      </c>
      <c r="I163" s="79">
        <v>1.452921471</v>
      </c>
      <c r="J163" s="78">
        <v>2.223698492</v>
      </c>
      <c r="K163" s="78">
        <v>2.74697</v>
      </c>
    </row>
    <row r="164" spans="2:11" ht="16.5">
      <c r="B164" s="33"/>
      <c r="C164" s="33"/>
      <c r="D164" s="33"/>
      <c r="E164" s="33"/>
      <c r="F164" s="33"/>
      <c r="G164" s="33"/>
      <c r="H164" s="33"/>
      <c r="I164" s="33"/>
      <c r="J164" s="33"/>
      <c r="K164" s="36"/>
    </row>
    <row r="165" spans="2:11" ht="16.5">
      <c r="B165" s="33"/>
      <c r="C165" s="33"/>
      <c r="D165" s="33"/>
      <c r="E165" s="33"/>
      <c r="F165" s="33"/>
      <c r="G165" s="33"/>
      <c r="H165" s="33"/>
      <c r="I165" s="33"/>
      <c r="J165" s="33"/>
      <c r="K165" s="33"/>
    </row>
    <row r="166" spans="1:11" ht="16.5">
      <c r="A166" s="224" t="s">
        <v>243</v>
      </c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</row>
    <row r="167" spans="1:11" ht="16.5">
      <c r="A167" s="68"/>
      <c r="B167" s="69">
        <v>1991</v>
      </c>
      <c r="C167" s="69">
        <v>1992</v>
      </c>
      <c r="D167" s="69">
        <v>1993</v>
      </c>
      <c r="E167" s="69">
        <v>1994</v>
      </c>
      <c r="F167" s="69">
        <v>1995</v>
      </c>
      <c r="G167" s="69">
        <v>1996</v>
      </c>
      <c r="H167" s="69">
        <v>1997</v>
      </c>
      <c r="I167" s="69">
        <v>1998</v>
      </c>
      <c r="J167" s="69">
        <v>1999</v>
      </c>
      <c r="K167" s="69">
        <v>2000</v>
      </c>
    </row>
    <row r="168" spans="1:11" ht="16.5">
      <c r="A168" s="2" t="s">
        <v>105</v>
      </c>
      <c r="B168" s="3" t="s">
        <v>0</v>
      </c>
      <c r="C168" s="3" t="s">
        <v>0</v>
      </c>
      <c r="D168" s="3" t="s">
        <v>0</v>
      </c>
      <c r="E168" s="3">
        <v>29321</v>
      </c>
      <c r="F168" s="3">
        <v>34706</v>
      </c>
      <c r="G168" s="3">
        <v>39033</v>
      </c>
      <c r="H168" s="3">
        <v>46592</v>
      </c>
      <c r="I168" s="3">
        <v>52235</v>
      </c>
      <c r="J168" s="3">
        <v>58742</v>
      </c>
      <c r="K168" s="3">
        <v>65326</v>
      </c>
    </row>
    <row r="169" spans="1:11" ht="16.5">
      <c r="A169" s="5" t="s">
        <v>102</v>
      </c>
      <c r="B169" s="6">
        <v>11528</v>
      </c>
      <c r="C169" s="6">
        <v>14595</v>
      </c>
      <c r="D169" s="6">
        <v>21727</v>
      </c>
      <c r="E169" s="6">
        <v>23668</v>
      </c>
      <c r="F169" s="6">
        <v>28897</v>
      </c>
      <c r="G169" s="6">
        <v>33679</v>
      </c>
      <c r="H169" s="6">
        <v>41299</v>
      </c>
      <c r="I169" s="6">
        <v>46849</v>
      </c>
      <c r="J169" s="6">
        <v>51618</v>
      </c>
      <c r="K169" s="6">
        <v>55208</v>
      </c>
    </row>
    <row r="170" spans="1:11" ht="16.5">
      <c r="A170" s="5" t="s">
        <v>103</v>
      </c>
      <c r="B170" s="6" t="s">
        <v>0</v>
      </c>
      <c r="C170" s="6" t="s">
        <v>0</v>
      </c>
      <c r="D170" s="6" t="s">
        <v>0</v>
      </c>
      <c r="E170" s="6">
        <v>5653</v>
      </c>
      <c r="F170" s="6">
        <v>5809</v>
      </c>
      <c r="G170" s="6">
        <v>5354</v>
      </c>
      <c r="H170" s="6">
        <v>5293</v>
      </c>
      <c r="I170" s="6">
        <v>5386</v>
      </c>
      <c r="J170" s="6">
        <v>7124</v>
      </c>
      <c r="K170" s="6">
        <v>7093</v>
      </c>
    </row>
    <row r="171" spans="1:11" ht="16.5">
      <c r="A171" s="5" t="s">
        <v>244</v>
      </c>
      <c r="B171" s="6" t="s">
        <v>0</v>
      </c>
      <c r="C171" s="6" t="s">
        <v>0</v>
      </c>
      <c r="D171" s="6" t="s">
        <v>0</v>
      </c>
      <c r="E171" s="6" t="s">
        <v>0</v>
      </c>
      <c r="F171" s="6" t="s">
        <v>0</v>
      </c>
      <c r="G171" s="6" t="s">
        <v>0</v>
      </c>
      <c r="H171" s="6" t="s">
        <v>0</v>
      </c>
      <c r="I171" s="6" t="s">
        <v>0</v>
      </c>
      <c r="J171" s="6" t="s">
        <v>0</v>
      </c>
      <c r="K171" s="7">
        <v>3025</v>
      </c>
    </row>
    <row r="172" spans="1:11" ht="16.5">
      <c r="A172" s="2" t="s">
        <v>104</v>
      </c>
      <c r="B172" s="3" t="s">
        <v>0</v>
      </c>
      <c r="C172" s="3" t="s">
        <v>0</v>
      </c>
      <c r="D172" s="3" t="s">
        <v>0</v>
      </c>
      <c r="E172" s="3">
        <v>19996</v>
      </c>
      <c r="F172" s="3">
        <v>23239</v>
      </c>
      <c r="G172" s="3">
        <v>27048</v>
      </c>
      <c r="H172" s="3">
        <v>32761</v>
      </c>
      <c r="I172" s="3">
        <v>38029</v>
      </c>
      <c r="J172" s="3">
        <v>42164</v>
      </c>
      <c r="K172" s="3">
        <v>47434</v>
      </c>
    </row>
    <row r="173" spans="1:11" ht="16.5">
      <c r="A173" s="5" t="s">
        <v>245</v>
      </c>
      <c r="B173" s="6" t="s">
        <v>0</v>
      </c>
      <c r="C173" s="6" t="s">
        <v>0</v>
      </c>
      <c r="D173" s="6" t="s">
        <v>0</v>
      </c>
      <c r="E173" s="6">
        <v>17827</v>
      </c>
      <c r="F173" s="6">
        <v>21081</v>
      </c>
      <c r="G173" s="6">
        <v>24841</v>
      </c>
      <c r="H173" s="6">
        <v>30607</v>
      </c>
      <c r="I173" s="6">
        <v>35861</v>
      </c>
      <c r="J173" s="6">
        <v>39978</v>
      </c>
      <c r="K173" s="6">
        <v>44468</v>
      </c>
    </row>
    <row r="174" spans="1:11" ht="16.5">
      <c r="A174" s="8" t="s">
        <v>246</v>
      </c>
      <c r="B174" s="7">
        <v>2028</v>
      </c>
      <c r="C174" s="7">
        <v>2137</v>
      </c>
      <c r="D174" s="7">
        <v>2136</v>
      </c>
      <c r="E174" s="7">
        <v>2169</v>
      </c>
      <c r="F174" s="7">
        <v>2158</v>
      </c>
      <c r="G174" s="7">
        <v>2207</v>
      </c>
      <c r="H174" s="7">
        <v>2154</v>
      </c>
      <c r="I174" s="6">
        <v>2168</v>
      </c>
      <c r="J174" s="6">
        <v>2186</v>
      </c>
      <c r="K174" s="6">
        <v>2050</v>
      </c>
    </row>
    <row r="175" spans="1:11" ht="16.5">
      <c r="A175" s="9" t="s">
        <v>247</v>
      </c>
      <c r="B175" s="10" t="s">
        <v>0</v>
      </c>
      <c r="C175" s="10" t="s">
        <v>0</v>
      </c>
      <c r="D175" s="10" t="s">
        <v>0</v>
      </c>
      <c r="E175" s="10" t="s">
        <v>0</v>
      </c>
      <c r="F175" s="10" t="s">
        <v>0</v>
      </c>
      <c r="G175" s="10" t="s">
        <v>0</v>
      </c>
      <c r="H175" s="10" t="s">
        <v>0</v>
      </c>
      <c r="I175" s="10" t="s">
        <v>0</v>
      </c>
      <c r="J175" s="10" t="s">
        <v>0</v>
      </c>
      <c r="K175" s="10">
        <v>916</v>
      </c>
    </row>
    <row r="176" spans="2:11" ht="16.5">
      <c r="B176" s="33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2:11" ht="16.5">
      <c r="B177" s="33"/>
      <c r="C177" s="33"/>
      <c r="D177" s="33"/>
      <c r="E177" s="33"/>
      <c r="F177" s="33"/>
      <c r="G177" s="33"/>
      <c r="H177" s="33"/>
      <c r="I177" s="33"/>
      <c r="J177" s="33"/>
      <c r="K177" s="33"/>
    </row>
    <row r="178" spans="1:11" ht="16.5">
      <c r="A178" s="224" t="s">
        <v>106</v>
      </c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</row>
    <row r="179" spans="1:11" ht="16.5">
      <c r="A179" s="68"/>
      <c r="B179" s="69">
        <v>1991</v>
      </c>
      <c r="C179" s="69">
        <v>1992</v>
      </c>
      <c r="D179" s="69">
        <v>1993</v>
      </c>
      <c r="E179" s="69">
        <v>1994</v>
      </c>
      <c r="F179" s="69">
        <v>1995</v>
      </c>
      <c r="G179" s="69">
        <v>1996</v>
      </c>
      <c r="H179" s="69">
        <v>1997</v>
      </c>
      <c r="I179" s="69">
        <v>1998</v>
      </c>
      <c r="J179" s="69">
        <v>1999</v>
      </c>
      <c r="K179" s="69">
        <v>2000</v>
      </c>
    </row>
    <row r="180" spans="1:11" ht="16.5">
      <c r="A180" s="88" t="s">
        <v>7</v>
      </c>
      <c r="B180" s="80">
        <v>58.895</v>
      </c>
      <c r="C180" s="80">
        <v>76.562</v>
      </c>
      <c r="D180" s="80">
        <v>97.386</v>
      </c>
      <c r="E180" s="80">
        <v>123.118</v>
      </c>
      <c r="F180" s="80">
        <v>143.3787</v>
      </c>
      <c r="G180" s="80">
        <v>182.535</v>
      </c>
      <c r="H180" s="80">
        <v>234.71</v>
      </c>
      <c r="I180" s="80">
        <v>288.64</v>
      </c>
      <c r="J180" s="80">
        <v>337.296</v>
      </c>
      <c r="K180" s="80">
        <v>386.510631</v>
      </c>
    </row>
    <row r="181" spans="1:11" ht="16.5">
      <c r="A181" s="74" t="s">
        <v>248</v>
      </c>
      <c r="B181" s="80">
        <v>22.1</v>
      </c>
      <c r="C181" s="80">
        <v>36</v>
      </c>
      <c r="D181" s="80">
        <v>51.8</v>
      </c>
      <c r="E181" s="80">
        <v>72.3</v>
      </c>
      <c r="F181" s="80">
        <v>90.153</v>
      </c>
      <c r="G181" s="80">
        <v>120.615</v>
      </c>
      <c r="H181" s="80">
        <v>162.7</v>
      </c>
      <c r="I181" s="80">
        <v>210.737</v>
      </c>
      <c r="J181" s="80">
        <v>254.662</v>
      </c>
      <c r="K181" s="80">
        <v>302.41501999999997</v>
      </c>
    </row>
    <row r="182" spans="1:11" ht="16.5">
      <c r="A182" s="206" t="s">
        <v>107</v>
      </c>
      <c r="B182" s="73" t="s">
        <v>0</v>
      </c>
      <c r="C182" s="73" t="s">
        <v>0</v>
      </c>
      <c r="D182" s="73" t="s">
        <v>0</v>
      </c>
      <c r="E182" s="73" t="s">
        <v>0</v>
      </c>
      <c r="F182" s="73">
        <v>86.57600000000001</v>
      </c>
      <c r="G182" s="73">
        <v>116.494</v>
      </c>
      <c r="H182" s="73">
        <v>156.8</v>
      </c>
      <c r="I182" s="73">
        <v>202.883</v>
      </c>
      <c r="J182" s="73">
        <v>244.848</v>
      </c>
      <c r="K182" s="73">
        <v>291.836239</v>
      </c>
    </row>
    <row r="183" spans="1:11" ht="33">
      <c r="A183" s="8" t="s">
        <v>253</v>
      </c>
      <c r="B183" s="73" t="s">
        <v>0</v>
      </c>
      <c r="C183" s="73" t="s">
        <v>0</v>
      </c>
      <c r="D183" s="73" t="s">
        <v>0</v>
      </c>
      <c r="E183" s="73" t="s">
        <v>0</v>
      </c>
      <c r="F183" s="73">
        <v>3.375</v>
      </c>
      <c r="G183" s="73">
        <v>3.75</v>
      </c>
      <c r="H183" s="73">
        <v>5.2</v>
      </c>
      <c r="I183" s="73">
        <v>6.819</v>
      </c>
      <c r="J183" s="73">
        <v>8.546</v>
      </c>
      <c r="K183" s="73">
        <v>9.979781000000001</v>
      </c>
    </row>
    <row r="184" spans="1:11" ht="16.5">
      <c r="A184" s="206" t="s">
        <v>108</v>
      </c>
      <c r="B184" s="73" t="s">
        <v>0</v>
      </c>
      <c r="C184" s="73" t="s">
        <v>0</v>
      </c>
      <c r="D184" s="73" t="s">
        <v>0</v>
      </c>
      <c r="E184" s="73" t="s">
        <v>0</v>
      </c>
      <c r="F184" s="73">
        <v>0.202</v>
      </c>
      <c r="G184" s="73">
        <v>0.371</v>
      </c>
      <c r="H184" s="73">
        <v>0.7</v>
      </c>
      <c r="I184" s="73">
        <v>1.035</v>
      </c>
      <c r="J184" s="73">
        <v>1.268</v>
      </c>
      <c r="K184" s="73">
        <v>0.599</v>
      </c>
    </row>
    <row r="185" spans="1:11" ht="16.5">
      <c r="A185" s="88" t="s">
        <v>249</v>
      </c>
      <c r="B185" s="80">
        <v>36.795</v>
      </c>
      <c r="C185" s="80">
        <v>40.562</v>
      </c>
      <c r="D185" s="80">
        <v>45.586</v>
      </c>
      <c r="E185" s="80">
        <v>50.818</v>
      </c>
      <c r="F185" s="80">
        <v>53.2257</v>
      </c>
      <c r="G185" s="80">
        <v>61.92</v>
      </c>
      <c r="H185" s="80">
        <v>72.01</v>
      </c>
      <c r="I185" s="80">
        <v>77.903</v>
      </c>
      <c r="J185" s="80">
        <v>82.63399999999999</v>
      </c>
      <c r="K185" s="80">
        <v>84.09561100000002</v>
      </c>
    </row>
    <row r="186" spans="1:11" ht="16.5">
      <c r="A186" s="206" t="s">
        <v>107</v>
      </c>
      <c r="B186" s="73">
        <v>12</v>
      </c>
      <c r="C186" s="73">
        <v>11.3</v>
      </c>
      <c r="D186" s="73">
        <v>13.1</v>
      </c>
      <c r="E186" s="73">
        <v>14.2</v>
      </c>
      <c r="F186" s="73">
        <v>17.246</v>
      </c>
      <c r="G186" s="73">
        <v>21.1</v>
      </c>
      <c r="H186" s="73">
        <v>27.39</v>
      </c>
      <c r="I186" s="73">
        <v>31.904</v>
      </c>
      <c r="J186" s="73">
        <v>36.388</v>
      </c>
      <c r="K186" s="73">
        <v>45.596611</v>
      </c>
    </row>
    <row r="187" spans="1:11" ht="33">
      <c r="A187" s="8" t="s">
        <v>253</v>
      </c>
      <c r="B187" s="73" t="s">
        <v>0</v>
      </c>
      <c r="C187" s="73" t="s">
        <v>0</v>
      </c>
      <c r="D187" s="73" t="s">
        <v>0</v>
      </c>
      <c r="E187" s="73" t="s">
        <v>0</v>
      </c>
      <c r="F187" s="73">
        <v>0.37070000000000003</v>
      </c>
      <c r="G187" s="73">
        <v>1.5</v>
      </c>
      <c r="H187" s="73">
        <v>1.78</v>
      </c>
      <c r="I187" s="73">
        <v>2.174</v>
      </c>
      <c r="J187" s="73">
        <v>2.454</v>
      </c>
      <c r="K187" s="73">
        <v>3.149</v>
      </c>
    </row>
    <row r="188" spans="1:11" ht="16.5">
      <c r="A188" s="206" t="s">
        <v>108</v>
      </c>
      <c r="B188" s="77" t="s">
        <v>26</v>
      </c>
      <c r="C188" s="77" t="s">
        <v>26</v>
      </c>
      <c r="D188" s="77" t="s">
        <v>26</v>
      </c>
      <c r="E188" s="77" t="s">
        <v>26</v>
      </c>
      <c r="F188" s="73" t="s">
        <v>26</v>
      </c>
      <c r="G188" s="73" t="s">
        <v>26</v>
      </c>
      <c r="H188" s="73" t="s">
        <v>26</v>
      </c>
      <c r="I188" s="73" t="s">
        <v>26</v>
      </c>
      <c r="J188" s="73" t="s">
        <v>26</v>
      </c>
      <c r="K188" s="73" t="s">
        <v>26</v>
      </c>
    </row>
    <row r="189" spans="1:11" ht="16.5">
      <c r="A189" s="207" t="s">
        <v>254</v>
      </c>
      <c r="B189" s="85">
        <v>24.795</v>
      </c>
      <c r="C189" s="85">
        <v>29.262</v>
      </c>
      <c r="D189" s="85">
        <v>32.486</v>
      </c>
      <c r="E189" s="85">
        <v>36.618</v>
      </c>
      <c r="F189" s="85">
        <v>35.609</v>
      </c>
      <c r="G189" s="85">
        <v>39.32</v>
      </c>
      <c r="H189" s="85">
        <v>42.84</v>
      </c>
      <c r="I189" s="85">
        <v>43.825</v>
      </c>
      <c r="J189" s="85">
        <v>43.791999999999994</v>
      </c>
      <c r="K189" s="89">
        <v>35.35</v>
      </c>
    </row>
    <row r="190" spans="1:11" ht="16.5">
      <c r="A190" s="90" t="s">
        <v>250</v>
      </c>
      <c r="B190" s="91" t="s">
        <v>26</v>
      </c>
      <c r="C190" s="91" t="s">
        <v>26</v>
      </c>
      <c r="D190" s="91" t="s">
        <v>26</v>
      </c>
      <c r="E190" s="91" t="s">
        <v>26</v>
      </c>
      <c r="F190" s="78" t="s">
        <v>26</v>
      </c>
      <c r="G190" s="78" t="s">
        <v>26</v>
      </c>
      <c r="H190" s="78" t="s">
        <v>26</v>
      </c>
      <c r="I190" s="78" t="s">
        <v>0</v>
      </c>
      <c r="J190" s="78">
        <v>1.459</v>
      </c>
      <c r="K190" s="62">
        <v>5.122984999999999</v>
      </c>
    </row>
    <row r="191" spans="1:11" ht="16.5">
      <c r="A191" s="92"/>
      <c r="B191" s="33"/>
      <c r="C191" s="33"/>
      <c r="D191" s="33"/>
      <c r="E191" s="33"/>
      <c r="F191" s="33"/>
      <c r="G191" s="33"/>
      <c r="H191" s="33"/>
      <c r="I191" s="33"/>
      <c r="J191" s="33"/>
      <c r="K191" s="33"/>
    </row>
    <row r="192" spans="2:11" ht="16.5">
      <c r="B192" s="33"/>
      <c r="C192" s="33"/>
      <c r="D192" s="33"/>
      <c r="E192" s="33"/>
      <c r="F192" s="33"/>
      <c r="G192" s="33"/>
      <c r="H192" s="33"/>
      <c r="I192" s="33"/>
      <c r="J192" s="33"/>
      <c r="K192" s="33"/>
    </row>
    <row r="193" spans="1:11" ht="16.5">
      <c r="A193" s="224" t="s">
        <v>251</v>
      </c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</row>
    <row r="194" spans="1:11" ht="16.5">
      <c r="A194" s="68"/>
      <c r="B194" s="69">
        <v>1991</v>
      </c>
      <c r="C194" s="69">
        <v>1992</v>
      </c>
      <c r="D194" s="69">
        <v>1993</v>
      </c>
      <c r="E194" s="69">
        <v>1994</v>
      </c>
      <c r="F194" s="69">
        <v>1995</v>
      </c>
      <c r="G194" s="69">
        <v>1996</v>
      </c>
      <c r="H194" s="69">
        <v>1997</v>
      </c>
      <c r="I194" s="69">
        <v>1998</v>
      </c>
      <c r="J194" s="69">
        <v>1999</v>
      </c>
      <c r="K194" s="69">
        <v>2000</v>
      </c>
    </row>
    <row r="195" spans="1:11" ht="16.5">
      <c r="A195" s="88" t="s">
        <v>7</v>
      </c>
      <c r="B195" s="80">
        <v>16.1419</v>
      </c>
      <c r="C195" s="80">
        <v>22.3577</v>
      </c>
      <c r="D195" s="80">
        <v>31.675</v>
      </c>
      <c r="E195" s="80">
        <v>42.999961</v>
      </c>
      <c r="F195" s="80">
        <v>55.881602</v>
      </c>
      <c r="G195" s="80">
        <v>75.42386</v>
      </c>
      <c r="H195" s="80">
        <v>100.83149999999999</v>
      </c>
      <c r="I195" s="80">
        <v>127.1134</v>
      </c>
      <c r="J195" s="80">
        <v>153.46357999999998</v>
      </c>
      <c r="K195" s="80">
        <v>182.233583002</v>
      </c>
    </row>
    <row r="196" spans="1:11" ht="16.5">
      <c r="A196" s="74" t="s">
        <v>248</v>
      </c>
      <c r="B196" s="75">
        <v>8.4025</v>
      </c>
      <c r="C196" s="75">
        <v>14.1479</v>
      </c>
      <c r="D196" s="75">
        <v>21.8358</v>
      </c>
      <c r="E196" s="75">
        <v>33.209</v>
      </c>
      <c r="F196" s="75">
        <v>41.8452</v>
      </c>
      <c r="G196" s="75">
        <v>58.5561</v>
      </c>
      <c r="H196" s="75">
        <v>80.97399999999999</v>
      </c>
      <c r="I196" s="75">
        <v>105.5248</v>
      </c>
      <c r="J196" s="75">
        <v>129.87959999999998</v>
      </c>
      <c r="K196" s="75">
        <v>153.16984546499998</v>
      </c>
    </row>
    <row r="197" spans="1:11" ht="16.5">
      <c r="A197" s="206" t="s">
        <v>107</v>
      </c>
      <c r="B197" s="76" t="s">
        <v>0</v>
      </c>
      <c r="C197" s="76" t="s">
        <v>0</v>
      </c>
      <c r="D197" s="76" t="s">
        <v>0</v>
      </c>
      <c r="E197" s="76" t="s">
        <v>0</v>
      </c>
      <c r="F197" s="76">
        <v>38.5271</v>
      </c>
      <c r="G197" s="76">
        <v>54.6297</v>
      </c>
      <c r="H197" s="76">
        <v>75.4425</v>
      </c>
      <c r="I197" s="76">
        <v>98.5583</v>
      </c>
      <c r="J197" s="76">
        <v>121.4608</v>
      </c>
      <c r="K197" s="73">
        <v>143.49558576099997</v>
      </c>
    </row>
    <row r="198" spans="1:11" ht="33">
      <c r="A198" s="206" t="s">
        <v>253</v>
      </c>
      <c r="B198" s="76" t="s">
        <v>0</v>
      </c>
      <c r="C198" s="76" t="s">
        <v>0</v>
      </c>
      <c r="D198" s="76" t="s">
        <v>0</v>
      </c>
      <c r="E198" s="76" t="s">
        <v>0</v>
      </c>
      <c r="F198" s="76">
        <v>0.414</v>
      </c>
      <c r="G198" s="76">
        <v>0.4883</v>
      </c>
      <c r="H198" s="76">
        <v>0.8286</v>
      </c>
      <c r="I198" s="76">
        <v>0.8167000000000001</v>
      </c>
      <c r="J198" s="76">
        <v>0.9448</v>
      </c>
      <c r="K198" s="73">
        <v>0.716516</v>
      </c>
    </row>
    <row r="199" spans="1:11" ht="16.5">
      <c r="A199" s="8" t="s">
        <v>108</v>
      </c>
      <c r="B199" s="76" t="s">
        <v>0</v>
      </c>
      <c r="C199" s="76" t="s">
        <v>0</v>
      </c>
      <c r="D199" s="76" t="s">
        <v>0</v>
      </c>
      <c r="E199" s="76" t="s">
        <v>0</v>
      </c>
      <c r="F199" s="76">
        <v>2.9041</v>
      </c>
      <c r="G199" s="76">
        <v>3.4381</v>
      </c>
      <c r="H199" s="76">
        <v>4.7029</v>
      </c>
      <c r="I199" s="76">
        <v>6.1498</v>
      </c>
      <c r="J199" s="73">
        <v>7.474</v>
      </c>
      <c r="K199" s="73">
        <v>8.957743704</v>
      </c>
    </row>
    <row r="200" spans="1:11" ht="16.5">
      <c r="A200" s="88" t="s">
        <v>249</v>
      </c>
      <c r="B200" s="75">
        <v>7.7394</v>
      </c>
      <c r="C200" s="75">
        <v>8.209800000000001</v>
      </c>
      <c r="D200" s="75">
        <v>9.8392</v>
      </c>
      <c r="E200" s="75">
        <v>9.790961</v>
      </c>
      <c r="F200" s="75">
        <v>14.036402</v>
      </c>
      <c r="G200" s="75">
        <v>16.86776</v>
      </c>
      <c r="H200" s="75">
        <v>19.8575</v>
      </c>
      <c r="I200" s="75">
        <v>21.5886</v>
      </c>
      <c r="J200" s="75">
        <v>23.58398</v>
      </c>
      <c r="K200" s="75">
        <v>29.063737537</v>
      </c>
    </row>
    <row r="201" spans="1:11" ht="16.5">
      <c r="A201" s="206" t="s">
        <v>107</v>
      </c>
      <c r="B201" s="76">
        <v>2.6017</v>
      </c>
      <c r="C201" s="76">
        <v>2.4565</v>
      </c>
      <c r="D201" s="76">
        <v>3.1093</v>
      </c>
      <c r="E201" s="76">
        <v>1.580261</v>
      </c>
      <c r="F201" s="76">
        <v>4.331802</v>
      </c>
      <c r="G201" s="76">
        <v>5.3659</v>
      </c>
      <c r="H201" s="76">
        <v>7.3295</v>
      </c>
      <c r="I201" s="76">
        <v>8.6419</v>
      </c>
      <c r="J201" s="76">
        <v>10.108217</v>
      </c>
      <c r="K201" s="76">
        <v>13.666725537</v>
      </c>
    </row>
    <row r="202" spans="1:11" ht="33">
      <c r="A202" s="206" t="s">
        <v>253</v>
      </c>
      <c r="B202" s="76" t="s">
        <v>26</v>
      </c>
      <c r="C202" s="76" t="s">
        <v>26</v>
      </c>
      <c r="D202" s="76" t="s">
        <v>26</v>
      </c>
      <c r="E202" s="76" t="s">
        <v>26</v>
      </c>
      <c r="F202" s="76" t="s">
        <v>26</v>
      </c>
      <c r="G202" s="76" t="s">
        <v>26</v>
      </c>
      <c r="H202" s="76" t="s">
        <v>26</v>
      </c>
      <c r="I202" s="76" t="s">
        <v>26</v>
      </c>
      <c r="J202" s="76" t="s">
        <v>26</v>
      </c>
      <c r="K202" s="76" t="s">
        <v>26</v>
      </c>
    </row>
    <row r="203" spans="1:11" ht="16.5">
      <c r="A203" s="8" t="s">
        <v>108</v>
      </c>
      <c r="B203" s="76" t="s">
        <v>0</v>
      </c>
      <c r="C203" s="76" t="s">
        <v>0</v>
      </c>
      <c r="D203" s="76" t="s">
        <v>0</v>
      </c>
      <c r="E203" s="76" t="s">
        <v>0</v>
      </c>
      <c r="F203" s="76">
        <v>0.1074</v>
      </c>
      <c r="G203" s="76">
        <v>0.2335</v>
      </c>
      <c r="H203" s="76">
        <v>0.2673</v>
      </c>
      <c r="I203" s="76">
        <v>0.3467</v>
      </c>
      <c r="J203" s="76">
        <v>0.38230000000000003</v>
      </c>
      <c r="K203" s="76">
        <v>0.518</v>
      </c>
    </row>
    <row r="204" spans="1:11" ht="16.5">
      <c r="A204" s="207" t="s">
        <v>254</v>
      </c>
      <c r="B204" s="86">
        <v>5.1377</v>
      </c>
      <c r="C204" s="86">
        <v>5.7533</v>
      </c>
      <c r="D204" s="86">
        <v>6.7299</v>
      </c>
      <c r="E204" s="86">
        <v>8.2107</v>
      </c>
      <c r="F204" s="86">
        <v>9.5972</v>
      </c>
      <c r="G204" s="86">
        <v>11.26836</v>
      </c>
      <c r="H204" s="86">
        <v>12.2607</v>
      </c>
      <c r="I204" s="86">
        <v>12.6</v>
      </c>
      <c r="J204" s="86">
        <v>13.093463</v>
      </c>
      <c r="K204" s="86">
        <v>14.879012000000001</v>
      </c>
    </row>
    <row r="205" spans="1:11" ht="16.5">
      <c r="A205" s="90" t="s">
        <v>250</v>
      </c>
      <c r="B205" s="91" t="s">
        <v>26</v>
      </c>
      <c r="C205" s="91" t="s">
        <v>26</v>
      </c>
      <c r="D205" s="91" t="s">
        <v>26</v>
      </c>
      <c r="E205" s="91" t="s">
        <v>26</v>
      </c>
      <c r="F205" s="78" t="s">
        <v>26</v>
      </c>
      <c r="G205" s="78" t="s">
        <v>26</v>
      </c>
      <c r="H205" s="78" t="s">
        <v>26</v>
      </c>
      <c r="I205" s="78" t="s">
        <v>26</v>
      </c>
      <c r="J205" s="78">
        <v>1.569761</v>
      </c>
      <c r="K205" s="78">
        <v>4.739547280000001</v>
      </c>
    </row>
    <row r="206" spans="1:11" ht="16.5">
      <c r="A206" s="93"/>
      <c r="B206" s="94"/>
      <c r="C206" s="94"/>
      <c r="D206" s="94"/>
      <c r="E206" s="94"/>
      <c r="F206" s="95"/>
      <c r="G206" s="95"/>
      <c r="H206" s="95"/>
      <c r="I206" s="95"/>
      <c r="J206" s="95"/>
      <c r="K206" s="96"/>
    </row>
    <row r="207" spans="2:11" ht="16.5">
      <c r="B207" s="33"/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ht="16.5">
      <c r="A208" s="225" t="s">
        <v>252</v>
      </c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</row>
    <row r="209" spans="1:11" ht="16.5">
      <c r="A209" s="68"/>
      <c r="B209" s="69">
        <v>1991</v>
      </c>
      <c r="C209" s="69">
        <v>1992</v>
      </c>
      <c r="D209" s="69">
        <v>1993</v>
      </c>
      <c r="E209" s="69">
        <v>1994</v>
      </c>
      <c r="F209" s="69">
        <v>1995</v>
      </c>
      <c r="G209" s="69">
        <v>1996</v>
      </c>
      <c r="H209" s="69">
        <v>1997</v>
      </c>
      <c r="I209" s="69">
        <v>1998</v>
      </c>
      <c r="J209" s="69">
        <v>1999</v>
      </c>
      <c r="K209" s="69">
        <v>2000</v>
      </c>
    </row>
    <row r="210" spans="1:11" ht="16.5">
      <c r="A210" s="2" t="s">
        <v>7</v>
      </c>
      <c r="B210" s="3">
        <v>3147</v>
      </c>
      <c r="C210" s="3">
        <v>3433.8</v>
      </c>
      <c r="D210" s="3">
        <v>3666.7</v>
      </c>
      <c r="E210" s="3">
        <v>4100</v>
      </c>
      <c r="F210" s="3">
        <v>5025</v>
      </c>
      <c r="G210" s="3">
        <v>5766.2</v>
      </c>
      <c r="H210" s="3">
        <v>6582.988</v>
      </c>
      <c r="I210" s="3">
        <v>7527.385</v>
      </c>
      <c r="J210" s="3">
        <v>8405.989</v>
      </c>
      <c r="K210" s="3">
        <v>9157.185000000001</v>
      </c>
    </row>
    <row r="211" spans="1:11" ht="16.5">
      <c r="A211" s="5" t="s">
        <v>107</v>
      </c>
      <c r="B211" s="6">
        <v>1969.5</v>
      </c>
      <c r="C211" s="6">
        <v>2121</v>
      </c>
      <c r="D211" s="6">
        <v>2081.7</v>
      </c>
      <c r="E211" s="6">
        <v>1999</v>
      </c>
      <c r="F211" s="6">
        <v>2561</v>
      </c>
      <c r="G211" s="6">
        <v>2834.5</v>
      </c>
      <c r="H211" s="6">
        <v>3227</v>
      </c>
      <c r="I211" s="6">
        <v>3561.418</v>
      </c>
      <c r="J211" s="6">
        <v>3733.845</v>
      </c>
      <c r="K211" s="6">
        <v>4020.811</v>
      </c>
    </row>
    <row r="212" spans="1:11" ht="16.5">
      <c r="A212" s="5" t="s">
        <v>108</v>
      </c>
      <c r="B212" s="6">
        <v>341.5</v>
      </c>
      <c r="C212" s="6">
        <v>374.8</v>
      </c>
      <c r="D212" s="6">
        <v>389</v>
      </c>
      <c r="E212" s="6">
        <v>452</v>
      </c>
      <c r="F212" s="6">
        <v>480</v>
      </c>
      <c r="G212" s="6">
        <v>589</v>
      </c>
      <c r="H212" s="6">
        <v>514.193</v>
      </c>
      <c r="I212" s="6">
        <v>620</v>
      </c>
      <c r="J212" s="6">
        <v>686.648</v>
      </c>
      <c r="K212" s="6">
        <v>671.58</v>
      </c>
    </row>
    <row r="213" spans="1:11" ht="33">
      <c r="A213" s="8" t="s">
        <v>253</v>
      </c>
      <c r="B213" s="6">
        <v>836</v>
      </c>
      <c r="C213" s="6">
        <v>938</v>
      </c>
      <c r="D213" s="6">
        <v>1196</v>
      </c>
      <c r="E213" s="6">
        <v>1649</v>
      </c>
      <c r="F213" s="6">
        <v>1984</v>
      </c>
      <c r="G213" s="6">
        <v>2342.7</v>
      </c>
      <c r="H213" s="6">
        <v>2841.795</v>
      </c>
      <c r="I213" s="6">
        <v>3345.967</v>
      </c>
      <c r="J213" s="6">
        <v>3985.496</v>
      </c>
      <c r="K213" s="6">
        <v>4464.794</v>
      </c>
    </row>
    <row r="214" spans="1:11" ht="16.5">
      <c r="A214" s="205" t="s">
        <v>109</v>
      </c>
      <c r="B214" s="6" t="s">
        <v>0</v>
      </c>
      <c r="C214" s="6" t="s">
        <v>0</v>
      </c>
      <c r="D214" s="6" t="s">
        <v>0</v>
      </c>
      <c r="E214" s="6">
        <v>1041.309</v>
      </c>
      <c r="F214" s="6">
        <v>1597.102</v>
      </c>
      <c r="G214" s="6">
        <v>1879</v>
      </c>
      <c r="H214" s="6">
        <v>2287</v>
      </c>
      <c r="I214" s="6">
        <v>2758.9</v>
      </c>
      <c r="J214" s="6">
        <v>3185.543</v>
      </c>
      <c r="K214" s="6">
        <v>3498.122</v>
      </c>
    </row>
    <row r="215" spans="1:11" ht="33">
      <c r="A215" s="34" t="s">
        <v>110</v>
      </c>
      <c r="B215" s="6" t="s">
        <v>0</v>
      </c>
      <c r="C215" s="6" t="s">
        <v>0</v>
      </c>
      <c r="D215" s="6" t="s">
        <v>0</v>
      </c>
      <c r="E215" s="6">
        <v>3058.691</v>
      </c>
      <c r="F215" s="6">
        <v>3427.898</v>
      </c>
      <c r="G215" s="6">
        <v>3887.2</v>
      </c>
      <c r="H215" s="6">
        <v>4295.988</v>
      </c>
      <c r="I215" s="6">
        <v>4768.485000000001</v>
      </c>
      <c r="J215" s="6">
        <v>5220.446</v>
      </c>
      <c r="K215" s="6">
        <v>5659.063000000002</v>
      </c>
    </row>
    <row r="216" spans="1:11" ht="16.5">
      <c r="A216" s="98" t="s">
        <v>101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6.5">
      <c r="A217" s="205" t="s">
        <v>111</v>
      </c>
      <c r="B217" s="6" t="s">
        <v>0</v>
      </c>
      <c r="C217" s="6" t="s">
        <v>0</v>
      </c>
      <c r="D217" s="6" t="s">
        <v>0</v>
      </c>
      <c r="E217" s="6" t="s">
        <v>0</v>
      </c>
      <c r="F217" s="6">
        <v>2630.277</v>
      </c>
      <c r="G217" s="6">
        <v>2911.751</v>
      </c>
      <c r="H217" s="6">
        <v>3319.743</v>
      </c>
      <c r="I217" s="6">
        <v>3563.418</v>
      </c>
      <c r="J217" s="6">
        <v>3773.125</v>
      </c>
      <c r="K217" s="6">
        <v>4080.521</v>
      </c>
    </row>
    <row r="218" spans="1:11" ht="16.5">
      <c r="A218" s="8" t="s">
        <v>112</v>
      </c>
      <c r="B218" s="6" t="s">
        <v>0</v>
      </c>
      <c r="C218" s="6" t="s">
        <v>0</v>
      </c>
      <c r="D218" s="6" t="s">
        <v>0</v>
      </c>
      <c r="E218" s="6" t="s">
        <v>0</v>
      </c>
      <c r="F218" s="6">
        <v>798.091</v>
      </c>
      <c r="G218" s="6">
        <v>975.88</v>
      </c>
      <c r="H218" s="6">
        <v>976.487</v>
      </c>
      <c r="I218" s="6">
        <v>1204.718</v>
      </c>
      <c r="J218" s="6">
        <v>1447.321</v>
      </c>
      <c r="K218" s="6">
        <v>1578.542</v>
      </c>
    </row>
    <row r="219" spans="1:11" ht="16.5">
      <c r="A219" s="99"/>
      <c r="B219" s="67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6.5">
      <c r="A220" s="18" t="s">
        <v>254</v>
      </c>
      <c r="B220" s="10">
        <v>777</v>
      </c>
      <c r="C220" s="10">
        <v>805.5</v>
      </c>
      <c r="D220" s="10">
        <v>948</v>
      </c>
      <c r="E220" s="10">
        <v>1033</v>
      </c>
      <c r="F220" s="10">
        <v>1372</v>
      </c>
      <c r="G220" s="10">
        <v>1592</v>
      </c>
      <c r="H220" s="10">
        <v>1712.763</v>
      </c>
      <c r="I220" s="10">
        <v>1772.335</v>
      </c>
      <c r="J220" s="10">
        <v>1632.515</v>
      </c>
      <c r="K220" s="10">
        <v>1429.087</v>
      </c>
    </row>
    <row r="222" spans="1:11" ht="16.5">
      <c r="A222" s="100"/>
      <c r="B222" s="101"/>
      <c r="C222" s="101"/>
      <c r="D222" s="101"/>
      <c r="E222" s="101"/>
      <c r="F222" s="101"/>
      <c r="G222" s="101"/>
      <c r="H222" s="101"/>
      <c r="I222" s="101"/>
      <c r="J222" s="33"/>
      <c r="K222" s="33"/>
    </row>
    <row r="223" spans="1:11" ht="16.5">
      <c r="A223" s="102" t="s">
        <v>113</v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</row>
    <row r="224" spans="1:10" ht="16.5">
      <c r="A224" s="11"/>
      <c r="B224" s="12">
        <v>2000</v>
      </c>
      <c r="C224" s="30"/>
      <c r="D224" s="30"/>
      <c r="E224" s="30"/>
      <c r="F224" s="30" t="s">
        <v>29</v>
      </c>
      <c r="G224" s="30" t="s">
        <v>29</v>
      </c>
      <c r="H224" s="30"/>
      <c r="I224" s="30"/>
      <c r="J224" s="33"/>
    </row>
    <row r="225" spans="1:10" ht="16.5">
      <c r="A225" s="13" t="s">
        <v>255</v>
      </c>
      <c r="B225" s="6">
        <v>933335</v>
      </c>
      <c r="C225" s="30"/>
      <c r="D225" s="30"/>
      <c r="E225" s="30"/>
      <c r="F225" s="30"/>
      <c r="G225" s="30"/>
      <c r="H225" s="30"/>
      <c r="I225" s="30"/>
      <c r="J225" s="30"/>
    </row>
    <row r="226" spans="1:10" ht="16.5">
      <c r="A226" s="13" t="s">
        <v>115</v>
      </c>
      <c r="B226" s="6">
        <v>3108420</v>
      </c>
      <c r="C226" s="33"/>
      <c r="D226" s="33"/>
      <c r="E226" s="33"/>
      <c r="F226" s="33"/>
      <c r="G226" s="33"/>
      <c r="H226" s="33"/>
      <c r="I226" s="33"/>
      <c r="J226" s="30"/>
    </row>
    <row r="227" spans="1:10" ht="16.5" customHeight="1">
      <c r="A227" s="13" t="s">
        <v>256</v>
      </c>
      <c r="B227" s="6">
        <v>3500000</v>
      </c>
      <c r="C227" s="33"/>
      <c r="D227" s="33"/>
      <c r="E227" s="33"/>
      <c r="F227" s="33"/>
      <c r="G227" s="33"/>
      <c r="H227" s="33"/>
      <c r="I227" s="33"/>
      <c r="J227" s="33"/>
    </row>
    <row r="228" spans="1:10" ht="16.5">
      <c r="A228" s="13" t="s">
        <v>257</v>
      </c>
      <c r="B228" s="6">
        <v>6041</v>
      </c>
      <c r="C228" s="33"/>
      <c r="D228" s="33"/>
      <c r="E228" s="33"/>
      <c r="F228" s="33"/>
      <c r="G228" s="33"/>
      <c r="H228" s="33"/>
      <c r="I228" s="33"/>
      <c r="J228" s="33"/>
    </row>
    <row r="229" spans="1:10" ht="16.5">
      <c r="A229" s="13" t="s">
        <v>328</v>
      </c>
      <c r="B229" s="6">
        <v>558</v>
      </c>
      <c r="C229" s="33"/>
      <c r="D229" s="33"/>
      <c r="E229" s="33"/>
      <c r="F229" s="33"/>
      <c r="G229" s="33"/>
      <c r="H229" s="33"/>
      <c r="I229" s="33"/>
      <c r="J229" s="33"/>
    </row>
    <row r="230" spans="1:10" ht="16.5">
      <c r="A230" s="18" t="s">
        <v>329</v>
      </c>
      <c r="B230" s="10">
        <v>616</v>
      </c>
      <c r="C230" s="33"/>
      <c r="D230" s="33"/>
      <c r="E230" s="33"/>
      <c r="F230" s="33"/>
      <c r="G230" s="33"/>
      <c r="H230" s="33"/>
      <c r="I230" s="33"/>
      <c r="J230" s="33"/>
    </row>
    <row r="233" spans="1:4" ht="23.25">
      <c r="A233" s="226" t="s">
        <v>69</v>
      </c>
      <c r="B233" s="226"/>
      <c r="C233" s="226"/>
      <c r="D233" s="226"/>
    </row>
    <row r="236" spans="1:7" ht="16.5">
      <c r="A236" s="222" t="s">
        <v>258</v>
      </c>
      <c r="B236" s="222"/>
      <c r="C236" s="222"/>
      <c r="D236" s="222"/>
      <c r="E236" s="222"/>
      <c r="F236" s="222"/>
      <c r="G236" s="222"/>
    </row>
    <row r="237" spans="1:7" ht="16.5">
      <c r="A237" s="20"/>
      <c r="B237" s="12">
        <v>1995</v>
      </c>
      <c r="C237" s="12">
        <v>1996</v>
      </c>
      <c r="D237" s="12">
        <v>1997</v>
      </c>
      <c r="E237" s="12">
        <v>1998</v>
      </c>
      <c r="F237" s="12">
        <v>1999</v>
      </c>
      <c r="G237" s="12">
        <v>2000</v>
      </c>
    </row>
    <row r="238" spans="1:7" ht="16.5">
      <c r="A238" s="34" t="s">
        <v>7</v>
      </c>
      <c r="B238" s="80" t="s">
        <v>0</v>
      </c>
      <c r="C238" s="103">
        <v>126.33099999999999</v>
      </c>
      <c r="D238" s="103">
        <v>128.626</v>
      </c>
      <c r="E238" s="103">
        <v>128.963956</v>
      </c>
      <c r="F238" s="103">
        <v>144.715761</v>
      </c>
      <c r="G238" s="80">
        <v>236.70585463413101</v>
      </c>
    </row>
    <row r="239" spans="1:7" ht="16.5">
      <c r="A239" s="34" t="s">
        <v>259</v>
      </c>
      <c r="B239" s="80" t="s">
        <v>0</v>
      </c>
      <c r="C239" s="103">
        <v>28.731</v>
      </c>
      <c r="D239" s="103">
        <v>24.726</v>
      </c>
      <c r="E239" s="103">
        <v>21.9</v>
      </c>
      <c r="F239" s="80">
        <v>37.42618</v>
      </c>
      <c r="G239" s="80">
        <v>27.8600596</v>
      </c>
    </row>
    <row r="240" spans="1:7" ht="16.5">
      <c r="A240" s="205" t="s">
        <v>99</v>
      </c>
      <c r="B240" s="73" t="s">
        <v>0</v>
      </c>
      <c r="C240" s="73">
        <v>28.731</v>
      </c>
      <c r="D240" s="73">
        <v>24.726</v>
      </c>
      <c r="E240" s="73">
        <v>21.9</v>
      </c>
      <c r="F240" s="73">
        <v>18.763180000000002</v>
      </c>
      <c r="G240" s="73">
        <v>15.5910596</v>
      </c>
    </row>
    <row r="241" spans="1:7" ht="16.5">
      <c r="A241" s="205" t="s">
        <v>100</v>
      </c>
      <c r="B241" s="73" t="s">
        <v>0</v>
      </c>
      <c r="C241" s="73" t="s">
        <v>0</v>
      </c>
      <c r="D241" s="73" t="s">
        <v>0</v>
      </c>
      <c r="E241" s="73" t="s">
        <v>0</v>
      </c>
      <c r="F241" s="73">
        <v>18.663</v>
      </c>
      <c r="G241" s="73">
        <v>12.269</v>
      </c>
    </row>
    <row r="242" spans="1:7" ht="16.5">
      <c r="A242" s="34" t="s">
        <v>116</v>
      </c>
      <c r="B242" s="80">
        <v>87.40899999999999</v>
      </c>
      <c r="C242" s="80">
        <v>97.6</v>
      </c>
      <c r="D242" s="80">
        <v>103.9</v>
      </c>
      <c r="E242" s="80">
        <v>107.06395599999999</v>
      </c>
      <c r="F242" s="80">
        <v>107.289581</v>
      </c>
      <c r="G242" s="80">
        <v>105.953</v>
      </c>
    </row>
    <row r="243" spans="1:7" ht="16.5">
      <c r="A243" s="205" t="s">
        <v>99</v>
      </c>
      <c r="B243" s="73">
        <v>36.579</v>
      </c>
      <c r="C243" s="73">
        <v>41.5</v>
      </c>
      <c r="D243" s="73">
        <v>44.1</v>
      </c>
      <c r="E243" s="73">
        <v>46.285848</v>
      </c>
      <c r="F243" s="73">
        <v>45.676718</v>
      </c>
      <c r="G243" s="73">
        <v>46.142</v>
      </c>
    </row>
    <row r="244" spans="1:7" ht="16.5">
      <c r="A244" s="205" t="s">
        <v>100</v>
      </c>
      <c r="B244" s="73">
        <v>50.83</v>
      </c>
      <c r="C244" s="73">
        <v>56.1</v>
      </c>
      <c r="D244" s="73">
        <v>59.8</v>
      </c>
      <c r="E244" s="73">
        <v>60.778107999999996</v>
      </c>
      <c r="F244" s="73">
        <v>61.612863</v>
      </c>
      <c r="G244" s="73">
        <v>59.811</v>
      </c>
    </row>
    <row r="245" spans="1:7" ht="16.5">
      <c r="A245" s="61" t="s">
        <v>260</v>
      </c>
      <c r="B245" s="104" t="s">
        <v>0</v>
      </c>
      <c r="C245" s="104" t="s">
        <v>0</v>
      </c>
      <c r="D245" s="104" t="s">
        <v>0</v>
      </c>
      <c r="E245" s="104" t="s">
        <v>0</v>
      </c>
      <c r="F245" s="104" t="s">
        <v>0</v>
      </c>
      <c r="G245" s="104">
        <v>102.89279503413101</v>
      </c>
    </row>
    <row r="246" spans="1:7" ht="16.5">
      <c r="A246" s="105"/>
      <c r="B246" s="31"/>
      <c r="C246" s="30"/>
      <c r="D246" s="30"/>
      <c r="E246" s="30"/>
      <c r="F246" s="30"/>
      <c r="G246" s="30"/>
    </row>
    <row r="247" spans="1:7" ht="16.5">
      <c r="A247" s="106"/>
      <c r="B247" s="107"/>
      <c r="C247" s="108"/>
      <c r="D247" s="108"/>
      <c r="E247" s="108"/>
      <c r="F247" s="108"/>
      <c r="G247" s="108"/>
    </row>
    <row r="248" spans="1:7" ht="16.5">
      <c r="A248" s="222" t="s">
        <v>261</v>
      </c>
      <c r="B248" s="222"/>
      <c r="C248" s="222"/>
      <c r="D248" s="222"/>
      <c r="E248" s="222"/>
      <c r="F248" s="222"/>
      <c r="G248" s="222"/>
    </row>
    <row r="249" spans="1:7" ht="16.5">
      <c r="A249" s="20"/>
      <c r="B249" s="12">
        <v>1995</v>
      </c>
      <c r="C249" s="12">
        <v>1996</v>
      </c>
      <c r="D249" s="12">
        <v>1997</v>
      </c>
      <c r="E249" s="12">
        <v>1998</v>
      </c>
      <c r="F249" s="12">
        <v>1999</v>
      </c>
      <c r="G249" s="12">
        <v>2000</v>
      </c>
    </row>
    <row r="250" spans="1:7" ht="16.5">
      <c r="A250" s="34" t="s">
        <v>7</v>
      </c>
      <c r="B250" s="80" t="s">
        <v>0</v>
      </c>
      <c r="C250" s="103">
        <v>84.5635</v>
      </c>
      <c r="D250" s="103">
        <v>194.3090938228152</v>
      </c>
      <c r="E250" s="103">
        <v>191.80617078819603</v>
      </c>
      <c r="F250" s="103">
        <v>191.07456903832474</v>
      </c>
      <c r="G250" s="80">
        <v>264.1507973094928</v>
      </c>
    </row>
    <row r="251" spans="1:7" ht="16.5">
      <c r="A251" s="34" t="s">
        <v>259</v>
      </c>
      <c r="B251" s="80" t="s">
        <v>0</v>
      </c>
      <c r="C251" s="80" t="s">
        <v>0</v>
      </c>
      <c r="D251" s="80">
        <v>99.8177938228152</v>
      </c>
      <c r="E251" s="80">
        <v>89.71293457019603</v>
      </c>
      <c r="F251" s="80">
        <v>85.59239825532471</v>
      </c>
      <c r="G251" s="80">
        <v>120.91328723181044</v>
      </c>
    </row>
    <row r="252" spans="1:7" ht="16.5">
      <c r="A252" s="205" t="s">
        <v>99</v>
      </c>
      <c r="B252" s="16" t="s">
        <v>0</v>
      </c>
      <c r="C252" s="60">
        <v>118.13504977669093</v>
      </c>
      <c r="D252" s="60">
        <v>99.8177938228152</v>
      </c>
      <c r="E252" s="60">
        <v>89.71293457019603</v>
      </c>
      <c r="F252" s="60">
        <v>85.59239825532471</v>
      </c>
      <c r="G252" s="60">
        <v>72.32806331322031</v>
      </c>
    </row>
    <row r="253" spans="1:7" ht="16.5">
      <c r="A253" s="205" t="s">
        <v>100</v>
      </c>
      <c r="B253" s="16" t="s">
        <v>0</v>
      </c>
      <c r="C253" s="16" t="s">
        <v>0</v>
      </c>
      <c r="D253" s="16" t="s">
        <v>0</v>
      </c>
      <c r="E253" s="16" t="s">
        <v>0</v>
      </c>
      <c r="F253" s="16" t="s">
        <v>0</v>
      </c>
      <c r="G253" s="60">
        <v>48.585223918590124</v>
      </c>
    </row>
    <row r="254" spans="1:7" ht="16.5">
      <c r="A254" s="34" t="s">
        <v>116</v>
      </c>
      <c r="B254" s="80">
        <v>74.94</v>
      </c>
      <c r="C254" s="80">
        <v>84.5635</v>
      </c>
      <c r="D254" s="80">
        <v>94.4913</v>
      </c>
      <c r="E254" s="80">
        <v>102.093236218</v>
      </c>
      <c r="F254" s="80">
        <v>105.48217078300002</v>
      </c>
      <c r="G254" s="80">
        <v>106.138013</v>
      </c>
    </row>
    <row r="255" spans="1:7" ht="16.5">
      <c r="A255" s="205" t="s">
        <v>99</v>
      </c>
      <c r="B255" s="73">
        <v>31.8325</v>
      </c>
      <c r="C255" s="73">
        <v>37.1496</v>
      </c>
      <c r="D255" s="73">
        <v>41.4065</v>
      </c>
      <c r="E255" s="73">
        <v>45.718415316999995</v>
      </c>
      <c r="F255" s="73">
        <v>46.967879452000005</v>
      </c>
      <c r="G255" s="73">
        <v>48.914013</v>
      </c>
    </row>
    <row r="256" spans="1:7" ht="16.5">
      <c r="A256" s="205" t="s">
        <v>100</v>
      </c>
      <c r="B256" s="73">
        <v>43.1075</v>
      </c>
      <c r="C256" s="73">
        <v>47.413900000000005</v>
      </c>
      <c r="D256" s="73">
        <v>53.0848</v>
      </c>
      <c r="E256" s="73">
        <v>56.37482090100001</v>
      </c>
      <c r="F256" s="73">
        <v>58.514291331</v>
      </c>
      <c r="G256" s="73">
        <v>57.224</v>
      </c>
    </row>
    <row r="257" spans="1:7" ht="16.5">
      <c r="A257" s="61" t="s">
        <v>260</v>
      </c>
      <c r="B257" s="104" t="s">
        <v>0</v>
      </c>
      <c r="C257" s="104" t="s">
        <v>0</v>
      </c>
      <c r="D257" s="104" t="s">
        <v>0</v>
      </c>
      <c r="E257" s="104" t="s">
        <v>0</v>
      </c>
      <c r="F257" s="104" t="s">
        <v>0</v>
      </c>
      <c r="G257" s="104">
        <v>37.09949707768238</v>
      </c>
    </row>
    <row r="258" spans="1:7" s="107" customFormat="1" ht="16.5">
      <c r="A258" s="57"/>
      <c r="B258" s="163"/>
      <c r="C258" s="163"/>
      <c r="D258" s="163"/>
      <c r="E258" s="163"/>
      <c r="F258" s="163"/>
      <c r="G258" s="163"/>
    </row>
    <row r="259" spans="1:7" ht="16.5">
      <c r="A259" s="29"/>
      <c r="B259" s="31"/>
      <c r="C259" s="30"/>
      <c r="D259" s="30"/>
      <c r="E259" s="30"/>
      <c r="F259" s="30"/>
      <c r="G259" s="30"/>
    </row>
    <row r="260" spans="1:3" ht="23.25">
      <c r="A260" s="227" t="s">
        <v>170</v>
      </c>
      <c r="B260" s="227"/>
      <c r="C260" s="227"/>
    </row>
    <row r="261" ht="17.25">
      <c r="A261" s="1"/>
    </row>
    <row r="262" ht="17.25">
      <c r="A262" s="1"/>
    </row>
    <row r="263" spans="1:12" ht="16.5">
      <c r="A263" s="222" t="s">
        <v>262</v>
      </c>
      <c r="B263" s="222"/>
      <c r="C263" s="222"/>
      <c r="D263" s="222"/>
      <c r="E263" s="222"/>
      <c r="F263" s="222"/>
      <c r="G263" s="222"/>
      <c r="H263" s="222"/>
      <c r="I263" s="222"/>
      <c r="J263" s="222"/>
      <c r="K263" s="222"/>
      <c r="L263" s="230"/>
    </row>
    <row r="264" spans="1:12" ht="16.5">
      <c r="A264" s="65"/>
      <c r="B264" s="12">
        <v>1991</v>
      </c>
      <c r="C264" s="12">
        <v>1992</v>
      </c>
      <c r="D264" s="12">
        <v>1993</v>
      </c>
      <c r="E264" s="12">
        <v>1994</v>
      </c>
      <c r="F264" s="12">
        <v>1995</v>
      </c>
      <c r="G264" s="12">
        <v>1996</v>
      </c>
      <c r="H264" s="12">
        <v>1997</v>
      </c>
      <c r="I264" s="12">
        <v>1998</v>
      </c>
      <c r="J264" s="12">
        <v>1999</v>
      </c>
      <c r="K264" s="12">
        <v>2000</v>
      </c>
      <c r="L264" s="30"/>
    </row>
    <row r="265" spans="1:12" ht="16.5">
      <c r="A265" s="21" t="s">
        <v>117</v>
      </c>
      <c r="B265" s="35">
        <v>371.9</v>
      </c>
      <c r="C265" s="35">
        <v>386.4</v>
      </c>
      <c r="D265" s="35">
        <v>384.2</v>
      </c>
      <c r="E265" s="35">
        <v>431.059010231023</v>
      </c>
      <c r="F265" s="35">
        <v>465.7127771349448</v>
      </c>
      <c r="G265" s="35">
        <v>508.36980191769413</v>
      </c>
      <c r="H265" s="35">
        <v>564.3222277149097</v>
      </c>
      <c r="I265" s="35">
        <v>634.0655326041967</v>
      </c>
      <c r="J265" s="35">
        <v>695.2867138714572</v>
      </c>
      <c r="K265" s="35">
        <v>753.7161587085304</v>
      </c>
      <c r="L265" s="109"/>
    </row>
    <row r="266" spans="1:11" ht="16.5">
      <c r="A266" s="110" t="s">
        <v>263</v>
      </c>
      <c r="B266" s="35">
        <v>287</v>
      </c>
      <c r="C266" s="35">
        <v>295.7</v>
      </c>
      <c r="D266" s="35">
        <v>282.2</v>
      </c>
      <c r="E266" s="35">
        <v>313.4567</v>
      </c>
      <c r="F266" s="35">
        <v>324.53650000000005</v>
      </c>
      <c r="G266" s="35">
        <v>335.176</v>
      </c>
      <c r="H266" s="35">
        <v>343.88</v>
      </c>
      <c r="I266" s="35">
        <v>360.04470000000003</v>
      </c>
      <c r="J266" s="35">
        <v>371.2645</v>
      </c>
      <c r="K266" s="35">
        <v>361.7902592857143</v>
      </c>
    </row>
    <row r="267" spans="1:11" ht="16.5">
      <c r="A267" s="13" t="s">
        <v>270</v>
      </c>
      <c r="B267" s="73">
        <v>64</v>
      </c>
      <c r="C267" s="73">
        <v>76.1</v>
      </c>
      <c r="D267" s="73">
        <v>79.7</v>
      </c>
      <c r="E267" s="73">
        <v>86.7345</v>
      </c>
      <c r="F267" s="73">
        <v>101.65</v>
      </c>
      <c r="G267" s="73">
        <v>125.05</v>
      </c>
      <c r="H267" s="73">
        <v>146.495</v>
      </c>
      <c r="I267" s="73">
        <v>173.86270000000002</v>
      </c>
      <c r="J267" s="38">
        <v>202.7205</v>
      </c>
      <c r="K267" s="38">
        <v>212.664826</v>
      </c>
    </row>
    <row r="268" spans="1:11" ht="16.5">
      <c r="A268" s="13" t="s">
        <v>271</v>
      </c>
      <c r="B268" s="38">
        <v>223</v>
      </c>
      <c r="C268" s="38">
        <v>219.6</v>
      </c>
      <c r="D268" s="38">
        <v>202.5</v>
      </c>
      <c r="E268" s="38">
        <v>226.72220000000002</v>
      </c>
      <c r="F268" s="38">
        <v>222.8865</v>
      </c>
      <c r="G268" s="38">
        <v>210.126</v>
      </c>
      <c r="H268" s="38">
        <v>197.385</v>
      </c>
      <c r="I268" s="38">
        <v>186.18200000000002</v>
      </c>
      <c r="J268" s="38">
        <v>168.54399999999998</v>
      </c>
      <c r="K268" s="38">
        <v>149.12543328571428</v>
      </c>
    </row>
    <row r="269" spans="1:11" ht="16.5">
      <c r="A269" s="34" t="s">
        <v>119</v>
      </c>
      <c r="B269" s="35">
        <v>38.7</v>
      </c>
      <c r="C269" s="35">
        <v>52.6</v>
      </c>
      <c r="D269" s="35">
        <v>70.4</v>
      </c>
      <c r="E269" s="35">
        <v>91.30231023102299</v>
      </c>
      <c r="F269" s="35">
        <v>118.77627713494479</v>
      </c>
      <c r="G269" s="35">
        <v>156.09380191769412</v>
      </c>
      <c r="H269" s="35">
        <v>207.54222771490967</v>
      </c>
      <c r="I269" s="35">
        <v>264.6208326041967</v>
      </c>
      <c r="J269" s="35">
        <v>317.72221387145726</v>
      </c>
      <c r="K269" s="35">
        <v>385.72589942281604</v>
      </c>
    </row>
    <row r="270" spans="1:12" ht="16.5">
      <c r="A270" s="111" t="s">
        <v>118</v>
      </c>
      <c r="B270" s="73">
        <v>34.2085384229031</v>
      </c>
      <c r="C270" s="73">
        <v>47.3019997226332</v>
      </c>
      <c r="D270" s="73">
        <v>64.9282527881041</v>
      </c>
      <c r="E270" s="73">
        <v>86.50231023102299</v>
      </c>
      <c r="F270" s="73">
        <v>113.81707990794565</v>
      </c>
      <c r="G270" s="73">
        <v>151.54590827667406</v>
      </c>
      <c r="H270" s="73">
        <v>200.8967415559011</v>
      </c>
      <c r="I270" s="73">
        <v>255.97991925978408</v>
      </c>
      <c r="J270" s="73">
        <v>307.31778227217967</v>
      </c>
      <c r="K270" s="73">
        <v>376.47625139349145</v>
      </c>
      <c r="L270" s="64"/>
    </row>
    <row r="271" spans="1:11" ht="16.5">
      <c r="A271" s="112" t="s">
        <v>264</v>
      </c>
      <c r="B271" s="73">
        <v>4.491461577096942</v>
      </c>
      <c r="C271" s="73">
        <v>5.298000277366839</v>
      </c>
      <c r="D271" s="73">
        <v>5.4717472118959165</v>
      </c>
      <c r="E271" s="73">
        <v>4.8</v>
      </c>
      <c r="F271" s="73">
        <v>4.95919722699914</v>
      </c>
      <c r="G271" s="73">
        <v>4.547893641020075</v>
      </c>
      <c r="H271" s="73">
        <v>6.6454861590085805</v>
      </c>
      <c r="I271" s="73">
        <v>8.640913344412644</v>
      </c>
      <c r="J271" s="38">
        <v>10.404431599277615</v>
      </c>
      <c r="K271" s="73">
        <v>9.249648029324607</v>
      </c>
    </row>
    <row r="272" spans="1:11" ht="16.5">
      <c r="A272" s="61" t="s">
        <v>265</v>
      </c>
      <c r="B272" s="113">
        <v>46.2</v>
      </c>
      <c r="C272" s="113">
        <v>38.1</v>
      </c>
      <c r="D272" s="113">
        <v>31.6</v>
      </c>
      <c r="E272" s="113">
        <v>26.3</v>
      </c>
      <c r="F272" s="113">
        <v>22.4</v>
      </c>
      <c r="G272" s="113">
        <v>17.1</v>
      </c>
      <c r="H272" s="113">
        <v>12.9</v>
      </c>
      <c r="I272" s="113">
        <v>9.4</v>
      </c>
      <c r="J272" s="113">
        <v>6.3</v>
      </c>
      <c r="K272" s="113">
        <v>6.2</v>
      </c>
    </row>
    <row r="275" spans="1:12" ht="16.5">
      <c r="A275" s="222" t="s">
        <v>266</v>
      </c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30"/>
    </row>
    <row r="276" spans="1:12" ht="16.5">
      <c r="A276" s="20"/>
      <c r="B276" s="69">
        <v>1991</v>
      </c>
      <c r="C276" s="69">
        <v>1992</v>
      </c>
      <c r="D276" s="69">
        <v>1993</v>
      </c>
      <c r="E276" s="69">
        <v>1994</v>
      </c>
      <c r="F276" s="69">
        <v>1995</v>
      </c>
      <c r="G276" s="69">
        <v>1996</v>
      </c>
      <c r="H276" s="69">
        <v>1997</v>
      </c>
      <c r="I276" s="69">
        <v>1998</v>
      </c>
      <c r="J276" s="69">
        <v>1999</v>
      </c>
      <c r="K276" s="69">
        <v>2000</v>
      </c>
      <c r="L276" s="31"/>
    </row>
    <row r="277" spans="1:12" ht="16.5">
      <c r="A277" s="21" t="s">
        <v>117</v>
      </c>
      <c r="B277" s="35">
        <v>2294.205532672671</v>
      </c>
      <c r="C277" s="35">
        <v>2221.8557</v>
      </c>
      <c r="D277" s="35">
        <v>1885.4230807223892</v>
      </c>
      <c r="E277" s="35">
        <v>2237.1710000000003</v>
      </c>
      <c r="F277" s="35">
        <v>2474.5298086059324</v>
      </c>
      <c r="G277" s="35">
        <v>4257.436126652023</v>
      </c>
      <c r="H277" s="35">
        <v>4683.391001028806</v>
      </c>
      <c r="I277" s="35">
        <v>4781.894835439139</v>
      </c>
      <c r="J277" s="35">
        <v>5449.982802780534</v>
      </c>
      <c r="K277" s="35">
        <v>5613.870732385322</v>
      </c>
      <c r="L277" s="36"/>
    </row>
    <row r="278" spans="1:11" ht="16.5">
      <c r="A278" s="110" t="s">
        <v>263</v>
      </c>
      <c r="B278" s="35">
        <v>1808.9</v>
      </c>
      <c r="C278" s="35">
        <v>1789.5</v>
      </c>
      <c r="D278" s="35">
        <v>1543.3</v>
      </c>
      <c r="E278" s="35">
        <v>1859.441</v>
      </c>
      <c r="F278" s="35">
        <v>2074.769</v>
      </c>
      <c r="G278" s="35">
        <v>3921.521</v>
      </c>
      <c r="H278" s="35">
        <v>4358.811</v>
      </c>
      <c r="I278" s="35">
        <v>4464.569925</v>
      </c>
      <c r="J278" s="35">
        <v>5146.9926</v>
      </c>
      <c r="K278" s="35">
        <v>5283.649782230486</v>
      </c>
    </row>
    <row r="279" spans="1:11" ht="16.5">
      <c r="A279" s="13" t="s">
        <v>270</v>
      </c>
      <c r="B279" s="114">
        <v>1182.8</v>
      </c>
      <c r="C279" s="114">
        <v>1225.5</v>
      </c>
      <c r="D279" s="114">
        <v>999.7</v>
      </c>
      <c r="E279" s="114">
        <v>1121.941</v>
      </c>
      <c r="F279" s="114">
        <v>1309.2689999999998</v>
      </c>
      <c r="G279" s="38">
        <v>2440.621</v>
      </c>
      <c r="H279" s="38">
        <v>2935.611</v>
      </c>
      <c r="I279" s="38">
        <v>3223.173925</v>
      </c>
      <c r="J279" s="38">
        <v>4057.4456</v>
      </c>
      <c r="K279" s="38">
        <v>4408.473392539187</v>
      </c>
    </row>
    <row r="280" spans="1:11" ht="16.5">
      <c r="A280" s="13" t="s">
        <v>271</v>
      </c>
      <c r="B280" s="114">
        <v>626.1</v>
      </c>
      <c r="C280" s="114">
        <v>564</v>
      </c>
      <c r="D280" s="114">
        <v>543.6</v>
      </c>
      <c r="E280" s="114">
        <v>737.5</v>
      </c>
      <c r="F280" s="114">
        <v>765.5</v>
      </c>
      <c r="G280" s="38">
        <v>1480.9</v>
      </c>
      <c r="H280" s="38">
        <v>1423.2</v>
      </c>
      <c r="I280" s="38">
        <v>1241.3960000000002</v>
      </c>
      <c r="J280" s="38">
        <v>1089.547</v>
      </c>
      <c r="K280" s="38">
        <v>875.1763896912987</v>
      </c>
    </row>
    <row r="281" spans="1:11" ht="16.5">
      <c r="A281" s="34" t="s">
        <v>119</v>
      </c>
      <c r="B281" s="35">
        <v>11.105532672670899</v>
      </c>
      <c r="C281" s="35">
        <v>16.555699999999998</v>
      </c>
      <c r="D281" s="35">
        <v>24.9230807223889</v>
      </c>
      <c r="E281" s="35">
        <v>41.93</v>
      </c>
      <c r="F281" s="35">
        <v>57.76080860593255</v>
      </c>
      <c r="G281" s="35">
        <v>80.41512665202204</v>
      </c>
      <c r="H281" s="35">
        <v>104.08000102880659</v>
      </c>
      <c r="I281" s="35">
        <v>134.59691043913836</v>
      </c>
      <c r="J281" s="35">
        <v>164.0780027805353</v>
      </c>
      <c r="K281" s="35">
        <v>167.52095015483633</v>
      </c>
    </row>
    <row r="282" spans="1:12" ht="16.5">
      <c r="A282" s="111" t="s">
        <v>118</v>
      </c>
      <c r="B282" s="38">
        <v>11.105532672670899</v>
      </c>
      <c r="C282" s="38">
        <v>16.555699999999998</v>
      </c>
      <c r="D282" s="38">
        <v>24.9230807223889</v>
      </c>
      <c r="E282" s="38">
        <v>34.83</v>
      </c>
      <c r="F282" s="38">
        <v>49.341660206954195</v>
      </c>
      <c r="G282" s="38">
        <v>74.62905692087645</v>
      </c>
      <c r="H282" s="38">
        <v>97.38269543657516</v>
      </c>
      <c r="I282" s="38">
        <v>125.27455243913836</v>
      </c>
      <c r="J282" s="38">
        <v>151.21090056712083</v>
      </c>
      <c r="K282" s="38">
        <v>155.07289766950043</v>
      </c>
      <c r="L282" s="64"/>
    </row>
    <row r="283" spans="1:11" ht="16.5">
      <c r="A283" s="112" t="s">
        <v>264</v>
      </c>
      <c r="B283" s="35" t="s">
        <v>0</v>
      </c>
      <c r="C283" s="35" t="s">
        <v>0</v>
      </c>
      <c r="D283" s="35" t="s">
        <v>0</v>
      </c>
      <c r="E283" s="38">
        <v>7.1</v>
      </c>
      <c r="F283" s="38">
        <v>8.419148398978358</v>
      </c>
      <c r="G283" s="38">
        <v>5.7860697311455835</v>
      </c>
      <c r="H283" s="38">
        <v>6.697305592231425</v>
      </c>
      <c r="I283" s="38">
        <v>9.322358</v>
      </c>
      <c r="J283" s="38">
        <v>12.867102213414464</v>
      </c>
      <c r="K283" s="73">
        <v>12.448052485335896</v>
      </c>
    </row>
    <row r="284" spans="1:11" ht="16.5">
      <c r="A284" s="61" t="s">
        <v>265</v>
      </c>
      <c r="B284" s="113">
        <v>474.2</v>
      </c>
      <c r="C284" s="113">
        <v>415.8</v>
      </c>
      <c r="D284" s="113">
        <v>317.2</v>
      </c>
      <c r="E284" s="113">
        <v>335.8</v>
      </c>
      <c r="F284" s="113">
        <v>342</v>
      </c>
      <c r="G284" s="113">
        <v>255.5</v>
      </c>
      <c r="H284" s="113">
        <v>220.5</v>
      </c>
      <c r="I284" s="113">
        <v>182.728</v>
      </c>
      <c r="J284" s="113">
        <v>138.91219999999998</v>
      </c>
      <c r="K284" s="113">
        <v>162.7</v>
      </c>
    </row>
    <row r="287" spans="1:8" ht="16.5">
      <c r="A287" s="222" t="s">
        <v>267</v>
      </c>
      <c r="B287" s="222"/>
      <c r="C287" s="222"/>
      <c r="D287" s="222"/>
      <c r="E287" s="222"/>
      <c r="F287" s="222"/>
      <c r="G287" s="222"/>
      <c r="H287" s="222"/>
    </row>
    <row r="288" spans="1:8" ht="16.5">
      <c r="A288" s="20"/>
      <c r="B288" s="12">
        <v>1994</v>
      </c>
      <c r="C288" s="12">
        <v>1995</v>
      </c>
      <c r="D288" s="12">
        <v>1996</v>
      </c>
      <c r="E288" s="12">
        <v>1997</v>
      </c>
      <c r="F288" s="12">
        <v>1998</v>
      </c>
      <c r="G288" s="12">
        <v>1999</v>
      </c>
      <c r="H288" s="12">
        <v>2000</v>
      </c>
    </row>
    <row r="289" spans="1:8" ht="16.5">
      <c r="A289" s="34" t="s">
        <v>263</v>
      </c>
      <c r="B289" s="80">
        <v>313.5846</v>
      </c>
      <c r="C289" s="80">
        <v>324.576</v>
      </c>
      <c r="D289" s="80">
        <v>335.092</v>
      </c>
      <c r="E289" s="80">
        <v>343.88</v>
      </c>
      <c r="F289" s="80">
        <v>360.04470000000003</v>
      </c>
      <c r="G289" s="80">
        <v>371.2645</v>
      </c>
      <c r="H289" s="80">
        <v>361.7902592857143</v>
      </c>
    </row>
    <row r="290" spans="1:8" ht="16.5">
      <c r="A290" s="34" t="s">
        <v>314</v>
      </c>
      <c r="B290" s="73">
        <v>86.7345</v>
      </c>
      <c r="C290" s="73">
        <v>101.65</v>
      </c>
      <c r="D290" s="73">
        <v>125.05</v>
      </c>
      <c r="E290" s="73">
        <v>146.495</v>
      </c>
      <c r="F290" s="73">
        <v>173.86270000000002</v>
      </c>
      <c r="G290" s="73">
        <v>202.7205</v>
      </c>
      <c r="H290" s="73">
        <v>212.664826</v>
      </c>
    </row>
    <row r="291" spans="1:8" ht="16.5">
      <c r="A291" s="205" t="s">
        <v>313</v>
      </c>
      <c r="B291" s="73">
        <v>70.5655</v>
      </c>
      <c r="C291" s="73">
        <v>82.9844</v>
      </c>
      <c r="D291" s="73">
        <v>97.795</v>
      </c>
      <c r="E291" s="73">
        <v>109.1</v>
      </c>
      <c r="F291" s="73">
        <v>126.13570000000001</v>
      </c>
      <c r="G291" s="73">
        <v>129.946</v>
      </c>
      <c r="H291" s="73">
        <v>120.340453</v>
      </c>
    </row>
    <row r="292" spans="1:8" ht="16.5">
      <c r="A292" s="205" t="s">
        <v>268</v>
      </c>
      <c r="B292" s="16" t="s">
        <v>26</v>
      </c>
      <c r="C292" s="16" t="s">
        <v>26</v>
      </c>
      <c r="D292" s="16" t="s">
        <v>0</v>
      </c>
      <c r="E292" s="16" t="s">
        <v>0</v>
      </c>
      <c r="F292" s="73">
        <v>3.16</v>
      </c>
      <c r="G292" s="73">
        <v>14.5025</v>
      </c>
      <c r="H292" s="73">
        <v>34.559</v>
      </c>
    </row>
    <row r="293" spans="1:8" ht="16.5">
      <c r="A293" s="205" t="s">
        <v>120</v>
      </c>
      <c r="B293" s="73">
        <v>0.869</v>
      </c>
      <c r="C293" s="73">
        <v>1.2655999999999998</v>
      </c>
      <c r="D293" s="73">
        <v>6.655</v>
      </c>
      <c r="E293" s="73">
        <v>13.395</v>
      </c>
      <c r="F293" s="73">
        <v>18.228</v>
      </c>
      <c r="G293" s="73">
        <v>28.297</v>
      </c>
      <c r="H293" s="73">
        <v>28.786</v>
      </c>
    </row>
    <row r="294" spans="1:8" ht="16.5">
      <c r="A294" s="205" t="s">
        <v>121</v>
      </c>
      <c r="B294" s="73">
        <v>15.3</v>
      </c>
      <c r="C294" s="73">
        <v>17.4</v>
      </c>
      <c r="D294" s="73">
        <v>20.6</v>
      </c>
      <c r="E294" s="73">
        <v>24</v>
      </c>
      <c r="F294" s="73">
        <v>26.339</v>
      </c>
      <c r="G294" s="73">
        <v>29.975</v>
      </c>
      <c r="H294" s="73">
        <v>28.979373</v>
      </c>
    </row>
    <row r="295" spans="1:8" ht="16.5">
      <c r="A295" s="34" t="s">
        <v>315</v>
      </c>
      <c r="B295" s="80">
        <v>226.8501</v>
      </c>
      <c r="C295" s="80">
        <v>222.926</v>
      </c>
      <c r="D295" s="80">
        <v>210.042</v>
      </c>
      <c r="E295" s="80">
        <v>197.385</v>
      </c>
      <c r="F295" s="80">
        <v>186.18200000000002</v>
      </c>
      <c r="G295" s="80">
        <v>168.54399999999998</v>
      </c>
      <c r="H295" s="80">
        <v>149.12543328571428</v>
      </c>
    </row>
    <row r="296" spans="1:8" ht="16.5">
      <c r="A296" s="205" t="s">
        <v>272</v>
      </c>
      <c r="B296" s="73">
        <v>88.6222</v>
      </c>
      <c r="C296" s="73">
        <v>96.8865</v>
      </c>
      <c r="D296" s="73">
        <v>101.1</v>
      </c>
      <c r="E296" s="73">
        <v>104.3</v>
      </c>
      <c r="F296" s="73">
        <v>106.913</v>
      </c>
      <c r="G296" s="73">
        <v>106.97</v>
      </c>
      <c r="H296" s="73">
        <v>90.176683</v>
      </c>
    </row>
    <row r="297" spans="1:8" ht="16.5">
      <c r="A297" s="205" t="s">
        <v>274</v>
      </c>
      <c r="B297" s="73">
        <v>116.1279</v>
      </c>
      <c r="C297" s="73">
        <v>106.5395</v>
      </c>
      <c r="D297" s="73">
        <v>91.416</v>
      </c>
      <c r="E297" s="73">
        <v>78.793</v>
      </c>
      <c r="F297" s="73">
        <v>65.615</v>
      </c>
      <c r="G297" s="73">
        <v>52.158</v>
      </c>
      <c r="H297" s="73">
        <v>52.85421228571428</v>
      </c>
    </row>
    <row r="298" spans="1:8" ht="16.5">
      <c r="A298" s="209" t="s">
        <v>101</v>
      </c>
      <c r="B298" s="73"/>
      <c r="C298" s="73"/>
      <c r="D298" s="73"/>
      <c r="E298" s="73"/>
      <c r="F298" s="73"/>
      <c r="G298" s="73"/>
      <c r="H298" s="73"/>
    </row>
    <row r="299" spans="1:8" ht="16.5">
      <c r="A299" s="210" t="s">
        <v>269</v>
      </c>
      <c r="B299" s="73">
        <v>72</v>
      </c>
      <c r="C299" s="73">
        <v>62.5</v>
      </c>
      <c r="D299" s="73">
        <v>46.3</v>
      </c>
      <c r="E299" s="73">
        <v>37.142</v>
      </c>
      <c r="F299" s="73">
        <v>28.114</v>
      </c>
      <c r="G299" s="73">
        <v>22.943</v>
      </c>
      <c r="H299" s="73">
        <v>20.446123571428572</v>
      </c>
    </row>
    <row r="300" spans="1:8" ht="16.5">
      <c r="A300" s="210" t="s">
        <v>123</v>
      </c>
      <c r="B300" s="73">
        <v>25.0149</v>
      </c>
      <c r="C300" s="73">
        <v>24.9575</v>
      </c>
      <c r="D300" s="73">
        <v>27.051</v>
      </c>
      <c r="E300" s="73">
        <v>27.439</v>
      </c>
      <c r="F300" s="73">
        <v>24.479</v>
      </c>
      <c r="G300" s="73">
        <v>29.215</v>
      </c>
      <c r="H300" s="73">
        <v>32.40808871428571</v>
      </c>
    </row>
    <row r="301" spans="1:8" ht="16.5">
      <c r="A301" s="205" t="s">
        <v>124</v>
      </c>
      <c r="B301" s="85">
        <v>19.113</v>
      </c>
      <c r="C301" s="85">
        <v>19.082</v>
      </c>
      <c r="D301" s="85">
        <v>18.065</v>
      </c>
      <c r="E301" s="85">
        <v>14.212</v>
      </c>
      <c r="F301" s="85">
        <v>13.022</v>
      </c>
      <c r="G301" s="115" t="s">
        <v>26</v>
      </c>
      <c r="H301" s="73" t="s">
        <v>26</v>
      </c>
    </row>
    <row r="302" spans="1:8" ht="28.5" customHeight="1">
      <c r="A302" s="208" t="s">
        <v>275</v>
      </c>
      <c r="B302" s="78">
        <v>22.1</v>
      </c>
      <c r="C302" s="78">
        <v>19.5</v>
      </c>
      <c r="D302" s="78">
        <v>17.526</v>
      </c>
      <c r="E302" s="78">
        <v>14.292</v>
      </c>
      <c r="F302" s="78">
        <v>13.654</v>
      </c>
      <c r="G302" s="78">
        <v>9.416</v>
      </c>
      <c r="H302" s="78">
        <v>6.094538000000001</v>
      </c>
    </row>
    <row r="303" ht="16.5">
      <c r="H303" s="33"/>
    </row>
    <row r="304" ht="16.5">
      <c r="H304" s="33"/>
    </row>
    <row r="305" spans="1:8" ht="16.5">
      <c r="A305" s="222" t="s">
        <v>273</v>
      </c>
      <c r="B305" s="222"/>
      <c r="C305" s="222"/>
      <c r="D305" s="222"/>
      <c r="E305" s="222"/>
      <c r="F305" s="222"/>
      <c r="G305" s="222"/>
      <c r="H305" s="222"/>
    </row>
    <row r="306" spans="1:8" ht="16.5">
      <c r="A306" s="20"/>
      <c r="B306" s="12">
        <v>1994</v>
      </c>
      <c r="C306" s="12">
        <v>1995</v>
      </c>
      <c r="D306" s="12">
        <v>1996</v>
      </c>
      <c r="E306" s="12">
        <v>1997</v>
      </c>
      <c r="F306" s="12">
        <v>1998</v>
      </c>
      <c r="G306" s="12">
        <v>1999</v>
      </c>
      <c r="H306" s="12">
        <v>2000</v>
      </c>
    </row>
    <row r="307" spans="1:8" ht="16.5">
      <c r="A307" s="34" t="s">
        <v>263</v>
      </c>
      <c r="B307" s="116">
        <v>1859.441</v>
      </c>
      <c r="C307" s="116">
        <v>2074.8689999999997</v>
      </c>
      <c r="D307" s="35">
        <v>3921.521</v>
      </c>
      <c r="E307" s="35">
        <v>4358.811</v>
      </c>
      <c r="F307" s="35">
        <v>4464.569925</v>
      </c>
      <c r="G307" s="35">
        <v>5146.9926</v>
      </c>
      <c r="H307" s="35">
        <v>5283.6497822304855</v>
      </c>
    </row>
    <row r="308" spans="1:8" ht="16.5">
      <c r="A308" s="34" t="s">
        <v>314</v>
      </c>
      <c r="B308" s="114">
        <v>1121.941</v>
      </c>
      <c r="C308" s="114">
        <v>1309.2689999999998</v>
      </c>
      <c r="D308" s="38">
        <v>2440.621</v>
      </c>
      <c r="E308" s="38">
        <v>2935.611</v>
      </c>
      <c r="F308" s="38">
        <v>3223.173925</v>
      </c>
      <c r="G308" s="38">
        <v>4057.4456</v>
      </c>
      <c r="H308" s="38">
        <v>4408.4733925391865</v>
      </c>
    </row>
    <row r="309" spans="1:8" ht="16.5">
      <c r="A309" s="205" t="s">
        <v>313</v>
      </c>
      <c r="B309" s="114">
        <v>1051.741</v>
      </c>
      <c r="C309" s="114">
        <v>1233.569</v>
      </c>
      <c r="D309" s="38">
        <v>2310.621</v>
      </c>
      <c r="E309" s="38">
        <v>2779.211</v>
      </c>
      <c r="F309" s="38">
        <v>3041.0762999999997</v>
      </c>
      <c r="G309" s="38">
        <v>3798.6566000000003</v>
      </c>
      <c r="H309" s="38">
        <v>4060.7199067466468</v>
      </c>
    </row>
    <row r="310" spans="1:8" ht="16.5">
      <c r="A310" s="205" t="s">
        <v>316</v>
      </c>
      <c r="B310" s="114" t="s">
        <v>26</v>
      </c>
      <c r="C310" s="114" t="s">
        <v>26</v>
      </c>
      <c r="D310" s="114" t="s">
        <v>0</v>
      </c>
      <c r="E310" s="114" t="s">
        <v>0</v>
      </c>
      <c r="F310" s="38">
        <v>7.297125</v>
      </c>
      <c r="G310" s="38">
        <v>39.749</v>
      </c>
      <c r="H310" s="38">
        <v>93.25183605693199</v>
      </c>
    </row>
    <row r="311" spans="1:8" ht="16.5">
      <c r="A311" s="205" t="s">
        <v>120</v>
      </c>
      <c r="B311" s="114">
        <v>1.5</v>
      </c>
      <c r="C311" s="114">
        <v>2.1</v>
      </c>
      <c r="D311" s="38">
        <v>11.3</v>
      </c>
      <c r="E311" s="38">
        <v>22.8</v>
      </c>
      <c r="F311" s="38">
        <v>30.9825</v>
      </c>
      <c r="G311" s="38">
        <v>55.589</v>
      </c>
      <c r="H311" s="38">
        <v>52.4832347826087</v>
      </c>
    </row>
    <row r="312" spans="1:8" ht="16.5">
      <c r="A312" s="205" t="s">
        <v>121</v>
      </c>
      <c r="B312" s="114">
        <v>68.7</v>
      </c>
      <c r="C312" s="114">
        <v>73.6</v>
      </c>
      <c r="D312" s="38">
        <v>118.7</v>
      </c>
      <c r="E312" s="38">
        <v>133.6</v>
      </c>
      <c r="F312" s="38">
        <v>143.818</v>
      </c>
      <c r="G312" s="38">
        <v>163.451</v>
      </c>
      <c r="H312" s="38">
        <v>202.018414953</v>
      </c>
    </row>
    <row r="313" spans="1:8" ht="16.5">
      <c r="A313" s="34" t="s">
        <v>315</v>
      </c>
      <c r="B313" s="116">
        <v>737.5</v>
      </c>
      <c r="C313" s="116">
        <v>765.6</v>
      </c>
      <c r="D313" s="35">
        <v>1480.9</v>
      </c>
      <c r="E313" s="35">
        <v>1423.2</v>
      </c>
      <c r="F313" s="35">
        <v>1241.3960000000002</v>
      </c>
      <c r="G313" s="35">
        <v>1089.547</v>
      </c>
      <c r="H313" s="35">
        <v>875.1763896912987</v>
      </c>
    </row>
    <row r="314" spans="1:8" ht="16.5">
      <c r="A314" s="205" t="s">
        <v>272</v>
      </c>
      <c r="B314" s="114">
        <v>181</v>
      </c>
      <c r="C314" s="114">
        <v>214.9</v>
      </c>
      <c r="D314" s="38">
        <v>858</v>
      </c>
      <c r="E314" s="38">
        <v>830.2</v>
      </c>
      <c r="F314" s="38">
        <v>649.76</v>
      </c>
      <c r="G314" s="38">
        <v>597.561</v>
      </c>
      <c r="H314" s="38">
        <v>527.6627227429469</v>
      </c>
    </row>
    <row r="315" spans="1:8" ht="16.5">
      <c r="A315" s="205" t="s">
        <v>274</v>
      </c>
      <c r="B315" s="114">
        <v>549</v>
      </c>
      <c r="C315" s="114">
        <v>544.6</v>
      </c>
      <c r="D315" s="38">
        <v>569.7</v>
      </c>
      <c r="E315" s="38">
        <v>557.2</v>
      </c>
      <c r="F315" s="38">
        <v>561.0310000000001</v>
      </c>
      <c r="G315" s="38">
        <v>473.889</v>
      </c>
      <c r="H315" s="38">
        <v>336.09200063435173</v>
      </c>
    </row>
    <row r="316" spans="1:8" ht="16.5">
      <c r="A316" s="209" t="s">
        <v>101</v>
      </c>
      <c r="B316" s="114"/>
      <c r="C316" s="114"/>
      <c r="D316" s="38"/>
      <c r="E316" s="38"/>
      <c r="F316" s="38"/>
      <c r="G316" s="38"/>
      <c r="H316" s="38"/>
    </row>
    <row r="317" spans="1:8" ht="16.5">
      <c r="A317" s="210" t="s">
        <v>269</v>
      </c>
      <c r="B317" s="114">
        <v>183.4</v>
      </c>
      <c r="C317" s="114">
        <v>175.4</v>
      </c>
      <c r="D317" s="38">
        <v>188.4</v>
      </c>
      <c r="E317" s="38">
        <v>179.1</v>
      </c>
      <c r="F317" s="38">
        <v>126.513</v>
      </c>
      <c r="G317" s="38">
        <v>143.838</v>
      </c>
      <c r="H317" s="38">
        <v>111.52139978178033</v>
      </c>
    </row>
    <row r="318" spans="1:8" ht="16.5">
      <c r="A318" s="210" t="s">
        <v>123</v>
      </c>
      <c r="B318" s="114">
        <v>175.3</v>
      </c>
      <c r="C318" s="114">
        <v>175.2</v>
      </c>
      <c r="D318" s="38">
        <v>206.5</v>
      </c>
      <c r="E318" s="38">
        <v>247.8</v>
      </c>
      <c r="F318" s="38">
        <v>308.48</v>
      </c>
      <c r="G318" s="38">
        <v>330.051</v>
      </c>
      <c r="H318" s="38">
        <v>224.57060085257143</v>
      </c>
    </row>
    <row r="319" spans="1:8" ht="16.5">
      <c r="A319" s="205" t="s">
        <v>124</v>
      </c>
      <c r="B319" s="117">
        <v>190.3</v>
      </c>
      <c r="C319" s="117">
        <v>194</v>
      </c>
      <c r="D319" s="40">
        <v>174.8</v>
      </c>
      <c r="E319" s="40">
        <v>130.3</v>
      </c>
      <c r="F319" s="40">
        <v>126.038</v>
      </c>
      <c r="G319" s="41" t="s">
        <v>26</v>
      </c>
      <c r="H319" s="41" t="s">
        <v>26</v>
      </c>
    </row>
    <row r="320" spans="1:8" ht="16.5">
      <c r="A320" s="208" t="s">
        <v>275</v>
      </c>
      <c r="B320" s="118">
        <v>7.5</v>
      </c>
      <c r="C320" s="118">
        <v>6.1</v>
      </c>
      <c r="D320" s="44">
        <v>53.2</v>
      </c>
      <c r="E320" s="44">
        <v>35.8</v>
      </c>
      <c r="F320" s="44">
        <v>30.605</v>
      </c>
      <c r="G320" s="44">
        <v>18.097</v>
      </c>
      <c r="H320" s="44">
        <v>11.421666314</v>
      </c>
    </row>
    <row r="323" spans="1:11" ht="16.5">
      <c r="A323" s="229" t="s">
        <v>276</v>
      </c>
      <c r="B323" s="229"/>
      <c r="C323" s="229"/>
      <c r="D323" s="229"/>
      <c r="E323" s="229"/>
      <c r="F323" s="229"/>
      <c r="G323" s="229"/>
      <c r="H323" s="229"/>
      <c r="I323" s="229"/>
      <c r="J323" s="229"/>
      <c r="K323" s="229"/>
    </row>
    <row r="324" spans="1:11" ht="16.5">
      <c r="A324" s="68"/>
      <c r="B324" s="12">
        <v>1991</v>
      </c>
      <c r="C324" s="12">
        <v>1992</v>
      </c>
      <c r="D324" s="12">
        <v>1993</v>
      </c>
      <c r="E324" s="12">
        <v>1994</v>
      </c>
      <c r="F324" s="12">
        <v>1995</v>
      </c>
      <c r="G324" s="12">
        <v>1996</v>
      </c>
      <c r="H324" s="12">
        <v>1997</v>
      </c>
      <c r="I324" s="12">
        <v>1998</v>
      </c>
      <c r="J324" s="12">
        <v>1999</v>
      </c>
      <c r="K324" s="69">
        <v>2000</v>
      </c>
    </row>
    <row r="325" spans="1:11" ht="16.5">
      <c r="A325" s="34" t="s">
        <v>277</v>
      </c>
      <c r="B325" s="80">
        <v>104.78159999999997</v>
      </c>
      <c r="C325" s="80">
        <v>122.7534</v>
      </c>
      <c r="D325" s="80">
        <v>145.0325</v>
      </c>
      <c r="E325" s="80">
        <v>171.697</v>
      </c>
      <c r="F325" s="80">
        <v>207.76299999999998</v>
      </c>
      <c r="G325" s="80">
        <v>255.365</v>
      </c>
      <c r="H325" s="80">
        <v>314.405</v>
      </c>
      <c r="I325" s="80">
        <v>374.71571957678293</v>
      </c>
      <c r="J325" s="80">
        <v>429.14600737818876</v>
      </c>
      <c r="K325" s="80">
        <v>496.21028050978447</v>
      </c>
    </row>
    <row r="326" spans="1:11" ht="16.5">
      <c r="A326" s="119" t="s">
        <v>125</v>
      </c>
      <c r="B326" s="80">
        <v>95.72159999999998</v>
      </c>
      <c r="C326" s="80">
        <v>111.5274</v>
      </c>
      <c r="D326" s="80">
        <v>132.0675</v>
      </c>
      <c r="E326" s="80">
        <v>156.2</v>
      </c>
      <c r="F326" s="80">
        <v>189.743</v>
      </c>
      <c r="G326" s="80">
        <v>232.79199999999997</v>
      </c>
      <c r="H326" s="80">
        <v>285.08799999999997</v>
      </c>
      <c r="I326" s="80">
        <v>337.9157195767829</v>
      </c>
      <c r="J326" s="80">
        <v>385.0260073781888</v>
      </c>
      <c r="K326" s="80">
        <v>441.00778795195436</v>
      </c>
    </row>
    <row r="327" spans="1:11" ht="16.5">
      <c r="A327" s="34" t="s">
        <v>108</v>
      </c>
      <c r="B327" s="80">
        <v>0.6</v>
      </c>
      <c r="C327" s="80">
        <v>0.6</v>
      </c>
      <c r="D327" s="80">
        <v>0.7</v>
      </c>
      <c r="E327" s="80">
        <v>0.8</v>
      </c>
      <c r="F327" s="80">
        <v>1.1</v>
      </c>
      <c r="G327" s="80">
        <v>1.2</v>
      </c>
      <c r="H327" s="80">
        <v>1.4</v>
      </c>
      <c r="I327" s="80">
        <v>1.7</v>
      </c>
      <c r="J327" s="80">
        <v>1.9</v>
      </c>
      <c r="K327" s="80">
        <v>2.369077</v>
      </c>
    </row>
    <row r="328" spans="1:11" ht="16.5">
      <c r="A328" s="5" t="s">
        <v>2</v>
      </c>
      <c r="B328" s="73" t="s">
        <v>0</v>
      </c>
      <c r="C328" s="73" t="s">
        <v>0</v>
      </c>
      <c r="D328" s="73" t="s">
        <v>0</v>
      </c>
      <c r="E328" s="73" t="s">
        <v>0</v>
      </c>
      <c r="F328" s="73" t="s">
        <v>0</v>
      </c>
      <c r="G328" s="73" t="s">
        <v>0</v>
      </c>
      <c r="H328" s="73" t="s">
        <v>0</v>
      </c>
      <c r="I328" s="73" t="s">
        <v>0</v>
      </c>
      <c r="J328" s="73">
        <v>0.677</v>
      </c>
      <c r="K328" s="73">
        <v>0.821077</v>
      </c>
    </row>
    <row r="329" spans="1:11" ht="16.5">
      <c r="A329" s="5" t="s">
        <v>3</v>
      </c>
      <c r="B329" s="73" t="s">
        <v>0</v>
      </c>
      <c r="C329" s="73" t="s">
        <v>0</v>
      </c>
      <c r="D329" s="73" t="s">
        <v>0</v>
      </c>
      <c r="E329" s="73" t="s">
        <v>0</v>
      </c>
      <c r="F329" s="73" t="s">
        <v>0</v>
      </c>
      <c r="G329" s="73" t="s">
        <v>0</v>
      </c>
      <c r="H329" s="73" t="s">
        <v>0</v>
      </c>
      <c r="I329" s="73" t="s">
        <v>0</v>
      </c>
      <c r="J329" s="73">
        <v>0.156</v>
      </c>
      <c r="K329" s="120">
        <v>0.045</v>
      </c>
    </row>
    <row r="330" spans="1:11" ht="16.5">
      <c r="A330" s="8" t="s">
        <v>28</v>
      </c>
      <c r="B330" s="85" t="s">
        <v>0</v>
      </c>
      <c r="C330" s="85" t="s">
        <v>0</v>
      </c>
      <c r="D330" s="85" t="s">
        <v>0</v>
      </c>
      <c r="E330" s="85" t="s">
        <v>0</v>
      </c>
      <c r="F330" s="85" t="s">
        <v>0</v>
      </c>
      <c r="G330" s="85" t="s">
        <v>0</v>
      </c>
      <c r="H330" s="85" t="s">
        <v>0</v>
      </c>
      <c r="I330" s="85" t="s">
        <v>0</v>
      </c>
      <c r="J330" s="73">
        <v>1.049</v>
      </c>
      <c r="K330" s="73">
        <v>1.503</v>
      </c>
    </row>
    <row r="331" spans="1:11" ht="33">
      <c r="A331" s="61" t="s">
        <v>253</v>
      </c>
      <c r="B331" s="104">
        <v>8.46</v>
      </c>
      <c r="C331" s="104">
        <v>10.626000000000001</v>
      </c>
      <c r="D331" s="104">
        <v>12.265</v>
      </c>
      <c r="E331" s="104">
        <v>14.697</v>
      </c>
      <c r="F331" s="104">
        <v>16.92</v>
      </c>
      <c r="G331" s="104">
        <v>21.372999999999998</v>
      </c>
      <c r="H331" s="104">
        <v>27.916999999999994</v>
      </c>
      <c r="I331" s="104">
        <v>35.1</v>
      </c>
      <c r="J331" s="104">
        <v>42.22</v>
      </c>
      <c r="K331" s="104">
        <v>52.833415557830094</v>
      </c>
    </row>
    <row r="332" spans="1:11" ht="16.5">
      <c r="A332" s="102"/>
      <c r="B332" s="36"/>
      <c r="C332" s="36"/>
      <c r="D332" s="36"/>
      <c r="E332" s="36"/>
      <c r="F332" s="36"/>
      <c r="G332" s="36"/>
      <c r="H332" s="36"/>
      <c r="I332" s="36"/>
      <c r="J332" s="36"/>
      <c r="K332" s="36"/>
    </row>
    <row r="333" spans="1:11" ht="16.5">
      <c r="A333" s="102"/>
      <c r="K333" s="121"/>
    </row>
    <row r="334" spans="1:11" ht="16.5">
      <c r="A334" s="229" t="s">
        <v>300</v>
      </c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</row>
    <row r="335" spans="1:11" ht="16.5">
      <c r="A335" s="68"/>
      <c r="B335" s="12">
        <v>1991</v>
      </c>
      <c r="C335" s="12">
        <v>1992</v>
      </c>
      <c r="D335" s="12">
        <v>1993</v>
      </c>
      <c r="E335" s="12">
        <v>1994</v>
      </c>
      <c r="F335" s="12">
        <v>1995</v>
      </c>
      <c r="G335" s="12">
        <v>1996</v>
      </c>
      <c r="H335" s="12">
        <v>1997</v>
      </c>
      <c r="I335" s="12">
        <v>1998</v>
      </c>
      <c r="J335" s="12">
        <v>1999</v>
      </c>
      <c r="K335" s="69">
        <v>2000</v>
      </c>
    </row>
    <row r="336" spans="1:11" ht="16.5">
      <c r="A336" s="34" t="s">
        <v>277</v>
      </c>
      <c r="B336" s="80">
        <v>11.629000000000001</v>
      </c>
      <c r="C336" s="80">
        <v>14.919</v>
      </c>
      <c r="D336" s="80">
        <v>17.069</v>
      </c>
      <c r="E336" s="80">
        <v>109.161</v>
      </c>
      <c r="F336" s="80">
        <v>135.835</v>
      </c>
      <c r="G336" s="80">
        <v>166.366</v>
      </c>
      <c r="H336" s="80">
        <v>204.58100000000002</v>
      </c>
      <c r="I336" s="80">
        <v>242.55343221549845</v>
      </c>
      <c r="J336" s="80">
        <v>277.11633632679604</v>
      </c>
      <c r="K336" s="80">
        <v>314.56763516205564</v>
      </c>
    </row>
    <row r="337" spans="1:11" ht="16.5">
      <c r="A337" s="119" t="s">
        <v>125</v>
      </c>
      <c r="B337" s="80" t="s">
        <v>0</v>
      </c>
      <c r="C337" s="80" t="s">
        <v>0</v>
      </c>
      <c r="D337" s="80" t="s">
        <v>0</v>
      </c>
      <c r="E337" s="80">
        <v>92.075</v>
      </c>
      <c r="F337" s="80">
        <v>115.953</v>
      </c>
      <c r="G337" s="80">
        <v>141.53900000000002</v>
      </c>
      <c r="H337" s="80">
        <v>173.316</v>
      </c>
      <c r="I337" s="80">
        <v>204.35343221549846</v>
      </c>
      <c r="J337" s="80">
        <v>232.33033632679607</v>
      </c>
      <c r="K337" s="80">
        <v>259.79144916205564</v>
      </c>
    </row>
    <row r="338" spans="1:11" ht="16.5">
      <c r="A338" s="34" t="s">
        <v>108</v>
      </c>
      <c r="B338" s="80">
        <v>1.39</v>
      </c>
      <c r="C338" s="80">
        <v>2.087</v>
      </c>
      <c r="D338" s="80">
        <v>2.256</v>
      </c>
      <c r="E338" s="80">
        <v>2.4989999999999997</v>
      </c>
      <c r="F338" s="80">
        <v>3.249</v>
      </c>
      <c r="G338" s="80">
        <v>3.765</v>
      </c>
      <c r="H338" s="80">
        <v>4.173</v>
      </c>
      <c r="I338" s="80">
        <v>4.5</v>
      </c>
      <c r="J338" s="80">
        <v>5.101</v>
      </c>
      <c r="K338" s="80">
        <v>5.367186</v>
      </c>
    </row>
    <row r="339" spans="1:11" ht="16.5">
      <c r="A339" s="5" t="s">
        <v>2</v>
      </c>
      <c r="B339" s="73" t="s">
        <v>0</v>
      </c>
      <c r="C339" s="73" t="s">
        <v>0</v>
      </c>
      <c r="D339" s="73" t="s">
        <v>0</v>
      </c>
      <c r="E339" s="73">
        <v>0.796</v>
      </c>
      <c r="F339" s="73">
        <v>1.139</v>
      </c>
      <c r="G339" s="73">
        <v>1.39</v>
      </c>
      <c r="H339" s="73">
        <v>1.54</v>
      </c>
      <c r="I339" s="73">
        <v>1.7</v>
      </c>
      <c r="J339" s="73">
        <v>1.883</v>
      </c>
      <c r="K339" s="73">
        <v>2.145186</v>
      </c>
    </row>
    <row r="340" spans="1:11" ht="16.5">
      <c r="A340" s="5" t="s">
        <v>3</v>
      </c>
      <c r="B340" s="73" t="s">
        <v>0</v>
      </c>
      <c r="C340" s="73" t="s">
        <v>0</v>
      </c>
      <c r="D340" s="73" t="s">
        <v>0</v>
      </c>
      <c r="E340" s="73">
        <v>0.194</v>
      </c>
      <c r="F340" s="73">
        <v>0.256</v>
      </c>
      <c r="G340" s="73">
        <v>0.3</v>
      </c>
      <c r="H340" s="73">
        <v>0.4</v>
      </c>
      <c r="I340" s="73">
        <v>0.4</v>
      </c>
      <c r="J340" s="73">
        <v>0.418</v>
      </c>
      <c r="K340" s="73">
        <v>0.082</v>
      </c>
    </row>
    <row r="341" spans="1:11" ht="16.5">
      <c r="A341" s="8" t="s">
        <v>28</v>
      </c>
      <c r="B341" s="85" t="s">
        <v>0</v>
      </c>
      <c r="C341" s="85" t="s">
        <v>0</v>
      </c>
      <c r="D341" s="85" t="s">
        <v>0</v>
      </c>
      <c r="E341" s="85">
        <v>1.509</v>
      </c>
      <c r="F341" s="85">
        <v>1.854</v>
      </c>
      <c r="G341" s="85">
        <v>2.075</v>
      </c>
      <c r="H341" s="85">
        <v>2.233</v>
      </c>
      <c r="I341" s="85">
        <v>2.4</v>
      </c>
      <c r="J341" s="73">
        <v>2.8</v>
      </c>
      <c r="K341" s="73">
        <v>3.14</v>
      </c>
    </row>
    <row r="342" spans="1:11" ht="33">
      <c r="A342" s="61" t="s">
        <v>253</v>
      </c>
      <c r="B342" s="104">
        <v>8.839</v>
      </c>
      <c r="C342" s="104">
        <v>11.032</v>
      </c>
      <c r="D342" s="104">
        <v>12.713</v>
      </c>
      <c r="E342" s="104">
        <v>14.587000000000003</v>
      </c>
      <c r="F342" s="104">
        <v>16.633</v>
      </c>
      <c r="G342" s="104">
        <v>21.062</v>
      </c>
      <c r="H342" s="104">
        <v>27.092</v>
      </c>
      <c r="I342" s="104">
        <v>33.7</v>
      </c>
      <c r="J342" s="104">
        <v>39.685</v>
      </c>
      <c r="K342" s="104">
        <v>49.409000000000006</v>
      </c>
    </row>
    <row r="343" spans="2:11" ht="16.5">
      <c r="B343" s="33"/>
      <c r="C343" s="33"/>
      <c r="D343" s="33"/>
      <c r="E343" s="33"/>
      <c r="F343" s="33"/>
      <c r="G343" s="33"/>
      <c r="H343" s="33"/>
      <c r="I343" s="33"/>
      <c r="J343" s="33"/>
      <c r="K343" s="33"/>
    </row>
    <row r="344" ht="16.5">
      <c r="A344" s="122"/>
    </row>
    <row r="345" spans="1:11" ht="16.5">
      <c r="A345" s="222" t="s">
        <v>278</v>
      </c>
      <c r="B345" s="222"/>
      <c r="C345" s="222"/>
      <c r="D345" s="222"/>
      <c r="E345" s="222"/>
      <c r="F345" s="222"/>
      <c r="G345" s="222"/>
      <c r="H345" s="222"/>
      <c r="I345" s="222"/>
      <c r="J345" s="222"/>
      <c r="K345" s="222"/>
    </row>
    <row r="346" spans="1:11" ht="16.5">
      <c r="A346" s="68"/>
      <c r="B346" s="12">
        <v>1991</v>
      </c>
      <c r="C346" s="12">
        <v>1992</v>
      </c>
      <c r="D346" s="12">
        <v>1993</v>
      </c>
      <c r="E346" s="12">
        <v>1994</v>
      </c>
      <c r="F346" s="12">
        <v>1995</v>
      </c>
      <c r="G346" s="12">
        <v>1996</v>
      </c>
      <c r="H346" s="12">
        <v>1997</v>
      </c>
      <c r="I346" s="12">
        <v>1998</v>
      </c>
      <c r="J346" s="12">
        <v>1999</v>
      </c>
      <c r="K346" s="69">
        <v>2000</v>
      </c>
    </row>
    <row r="347" spans="1:11" ht="33">
      <c r="A347" s="34" t="s">
        <v>279</v>
      </c>
      <c r="B347" s="80">
        <v>10.06</v>
      </c>
      <c r="C347" s="80">
        <v>12.626000000000001</v>
      </c>
      <c r="D347" s="80">
        <v>14.665</v>
      </c>
      <c r="E347" s="80">
        <v>17.697</v>
      </c>
      <c r="F347" s="80">
        <v>19.92</v>
      </c>
      <c r="G347" s="80">
        <v>25.173</v>
      </c>
      <c r="H347" s="80">
        <v>32.516999999999996</v>
      </c>
      <c r="I347" s="80">
        <v>40.4</v>
      </c>
      <c r="J347" s="80">
        <v>48.452</v>
      </c>
      <c r="K347" s="80">
        <v>59.564</v>
      </c>
    </row>
    <row r="348" spans="1:11" ht="16.5">
      <c r="A348" s="5" t="s">
        <v>25</v>
      </c>
      <c r="B348" s="73">
        <v>1.075</v>
      </c>
      <c r="C348" s="73">
        <v>1.24</v>
      </c>
      <c r="D348" s="73">
        <v>1.3</v>
      </c>
      <c r="E348" s="73">
        <v>1.55</v>
      </c>
      <c r="F348" s="73">
        <v>1.392</v>
      </c>
      <c r="G348" s="73">
        <v>1.626</v>
      </c>
      <c r="H348" s="73">
        <v>1.973</v>
      </c>
      <c r="I348" s="73">
        <v>2.2</v>
      </c>
      <c r="J348" s="73">
        <v>2.422</v>
      </c>
      <c r="K348" s="73">
        <v>3.042</v>
      </c>
    </row>
    <row r="349" spans="1:11" ht="16.5">
      <c r="A349" s="5" t="s">
        <v>4</v>
      </c>
      <c r="B349" s="73">
        <v>1.887</v>
      </c>
      <c r="C349" s="73">
        <v>2.29</v>
      </c>
      <c r="D349" s="73">
        <v>2.619</v>
      </c>
      <c r="E349" s="73">
        <v>2.867</v>
      </c>
      <c r="F349" s="73">
        <v>3.2</v>
      </c>
      <c r="G349" s="73">
        <v>3.651</v>
      </c>
      <c r="H349" s="73">
        <v>4.264</v>
      </c>
      <c r="I349" s="73">
        <v>5.1</v>
      </c>
      <c r="J349" s="73">
        <v>5.43</v>
      </c>
      <c r="K349" s="73">
        <v>5.9</v>
      </c>
    </row>
    <row r="350" spans="1:11" ht="16.5">
      <c r="A350" s="5" t="s">
        <v>5</v>
      </c>
      <c r="B350" s="73">
        <v>2.158</v>
      </c>
      <c r="C350" s="73">
        <v>2.751</v>
      </c>
      <c r="D350" s="73">
        <v>3.609</v>
      </c>
      <c r="E350" s="73">
        <v>4.513</v>
      </c>
      <c r="F350" s="73">
        <v>5.389</v>
      </c>
      <c r="G350" s="73">
        <v>7.062</v>
      </c>
      <c r="H350" s="73">
        <v>9.257</v>
      </c>
      <c r="I350" s="73">
        <v>11.4</v>
      </c>
      <c r="J350" s="73">
        <v>13.265</v>
      </c>
      <c r="K350" s="73">
        <v>15.274</v>
      </c>
    </row>
    <row r="351" spans="1:11" ht="16.5">
      <c r="A351" s="8" t="s">
        <v>6</v>
      </c>
      <c r="B351" s="85">
        <v>4.94</v>
      </c>
      <c r="C351" s="85">
        <v>6.345</v>
      </c>
      <c r="D351" s="85">
        <v>7.137</v>
      </c>
      <c r="E351" s="85">
        <v>8.767</v>
      </c>
      <c r="F351" s="85">
        <v>9.939</v>
      </c>
      <c r="G351" s="85">
        <v>12.834</v>
      </c>
      <c r="H351" s="85">
        <v>17.023</v>
      </c>
      <c r="I351" s="85">
        <v>21.7</v>
      </c>
      <c r="J351" s="85">
        <v>27.335</v>
      </c>
      <c r="K351" s="85">
        <v>35.348</v>
      </c>
    </row>
    <row r="352" spans="1:11" ht="16.5">
      <c r="A352" s="123" t="s">
        <v>101</v>
      </c>
      <c r="B352" s="124"/>
      <c r="C352" s="124"/>
      <c r="D352" s="124"/>
      <c r="E352" s="124"/>
      <c r="F352" s="124"/>
      <c r="G352" s="124"/>
      <c r="H352" s="124"/>
      <c r="I352" s="124"/>
      <c r="J352" s="124"/>
      <c r="K352" s="125"/>
    </row>
    <row r="353" spans="1:11" ht="33" customHeight="1">
      <c r="A353" s="211" t="s">
        <v>317</v>
      </c>
      <c r="B353" s="71">
        <v>1.6</v>
      </c>
      <c r="C353" s="71">
        <v>2</v>
      </c>
      <c r="D353" s="71">
        <v>2.4</v>
      </c>
      <c r="E353" s="71">
        <v>3</v>
      </c>
      <c r="F353" s="71">
        <v>3</v>
      </c>
      <c r="G353" s="71">
        <v>3.8</v>
      </c>
      <c r="H353" s="71">
        <v>4.6</v>
      </c>
      <c r="I353" s="71">
        <v>5.3</v>
      </c>
      <c r="J353" s="71">
        <v>6.232</v>
      </c>
      <c r="K353" s="71">
        <v>6.730584442169907</v>
      </c>
    </row>
    <row r="354" spans="1:11" ht="33">
      <c r="A354" s="212" t="s">
        <v>280</v>
      </c>
      <c r="B354" s="104">
        <v>8.46</v>
      </c>
      <c r="C354" s="104">
        <v>10.626000000000001</v>
      </c>
      <c r="D354" s="104">
        <v>12.265</v>
      </c>
      <c r="E354" s="104">
        <v>14.697</v>
      </c>
      <c r="F354" s="104">
        <v>16.92</v>
      </c>
      <c r="G354" s="104">
        <v>21.372999999999998</v>
      </c>
      <c r="H354" s="104">
        <v>27.916999999999994</v>
      </c>
      <c r="I354" s="104">
        <v>35.1</v>
      </c>
      <c r="J354" s="104">
        <v>42.22</v>
      </c>
      <c r="K354" s="104">
        <v>52.833415557830094</v>
      </c>
    </row>
    <row r="355" spans="1:11" ht="16.5">
      <c r="A355" s="102"/>
      <c r="B355" s="36"/>
      <c r="C355" s="36"/>
      <c r="D355" s="36"/>
      <c r="E355" s="36"/>
      <c r="F355" s="36"/>
      <c r="G355" s="36"/>
      <c r="H355" s="36"/>
      <c r="I355" s="36"/>
      <c r="J355" s="36"/>
      <c r="K355" s="36"/>
    </row>
    <row r="356" spans="1:11" ht="16.5">
      <c r="A356" s="102"/>
      <c r="K356" s="121"/>
    </row>
    <row r="357" spans="1:11" ht="16.5">
      <c r="A357" s="222" t="s">
        <v>281</v>
      </c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</row>
    <row r="358" spans="1:11" ht="16.5">
      <c r="A358" s="68"/>
      <c r="B358" s="12">
        <v>1991</v>
      </c>
      <c r="C358" s="12">
        <v>1992</v>
      </c>
      <c r="D358" s="12">
        <v>1993</v>
      </c>
      <c r="E358" s="12">
        <v>1994</v>
      </c>
      <c r="F358" s="12">
        <v>1995</v>
      </c>
      <c r="G358" s="12">
        <v>1996</v>
      </c>
      <c r="H358" s="12">
        <v>1997</v>
      </c>
      <c r="I358" s="12">
        <v>1998</v>
      </c>
      <c r="J358" s="12">
        <v>1999</v>
      </c>
      <c r="K358" s="69">
        <v>2000</v>
      </c>
    </row>
    <row r="359" spans="1:11" ht="33">
      <c r="A359" s="34" t="s">
        <v>279</v>
      </c>
      <c r="B359" s="80">
        <v>10.239</v>
      </c>
      <c r="C359" s="80">
        <v>12.832</v>
      </c>
      <c r="D359" s="80">
        <v>14.812999999999999</v>
      </c>
      <c r="E359" s="80">
        <v>17.087000000000003</v>
      </c>
      <c r="F359" s="80">
        <v>19.133</v>
      </c>
      <c r="G359" s="80">
        <v>24.262</v>
      </c>
      <c r="H359" s="80">
        <v>30.892</v>
      </c>
      <c r="I359" s="80">
        <v>38.1</v>
      </c>
      <c r="J359" s="80">
        <v>45.181</v>
      </c>
      <c r="K359" s="80">
        <v>54.837</v>
      </c>
    </row>
    <row r="360" spans="1:11" ht="16.5">
      <c r="A360" s="5" t="s">
        <v>25</v>
      </c>
      <c r="B360" s="73">
        <v>1.5</v>
      </c>
      <c r="C360" s="73">
        <v>1.6</v>
      </c>
      <c r="D360" s="73">
        <v>1.8</v>
      </c>
      <c r="E360" s="73">
        <v>1.7</v>
      </c>
      <c r="F360" s="73">
        <v>1.882</v>
      </c>
      <c r="G360" s="73">
        <v>2.575</v>
      </c>
      <c r="H360" s="73">
        <v>3.123</v>
      </c>
      <c r="I360" s="73">
        <v>3.5</v>
      </c>
      <c r="J360" s="73">
        <v>4.312</v>
      </c>
      <c r="K360" s="73">
        <v>4.245</v>
      </c>
    </row>
    <row r="361" spans="1:11" ht="16.5">
      <c r="A361" s="5" t="s">
        <v>4</v>
      </c>
      <c r="B361" s="73">
        <v>2.455</v>
      </c>
      <c r="C361" s="73">
        <v>2.72</v>
      </c>
      <c r="D361" s="73">
        <v>3.034</v>
      </c>
      <c r="E361" s="73">
        <v>3.406</v>
      </c>
      <c r="F361" s="73">
        <v>3.732</v>
      </c>
      <c r="G361" s="73">
        <v>4.12</v>
      </c>
      <c r="H361" s="73">
        <v>4.762</v>
      </c>
      <c r="I361" s="73">
        <v>5.6</v>
      </c>
      <c r="J361" s="73">
        <v>6.03</v>
      </c>
      <c r="K361" s="73">
        <v>6.83</v>
      </c>
    </row>
    <row r="362" spans="1:11" ht="16.5">
      <c r="A362" s="5" t="s">
        <v>5</v>
      </c>
      <c r="B362" s="73">
        <v>2.249</v>
      </c>
      <c r="C362" s="73">
        <v>2.7</v>
      </c>
      <c r="D362" s="73">
        <v>3.523</v>
      </c>
      <c r="E362" s="73">
        <v>4.363</v>
      </c>
      <c r="F362" s="73">
        <v>5.196</v>
      </c>
      <c r="G362" s="73">
        <v>7.116</v>
      </c>
      <c r="H362" s="73">
        <v>9.649</v>
      </c>
      <c r="I362" s="73">
        <v>12.1</v>
      </c>
      <c r="J362" s="73">
        <v>14.003</v>
      </c>
      <c r="K362" s="73">
        <v>16.788</v>
      </c>
    </row>
    <row r="363" spans="1:11" ht="16.5">
      <c r="A363" s="8" t="s">
        <v>6</v>
      </c>
      <c r="B363" s="85">
        <v>4.035</v>
      </c>
      <c r="C363" s="85">
        <v>5.812</v>
      </c>
      <c r="D363" s="85">
        <v>6.456</v>
      </c>
      <c r="E363" s="85">
        <v>7.618</v>
      </c>
      <c r="F363" s="85">
        <v>8.323</v>
      </c>
      <c r="G363" s="85">
        <v>10.451</v>
      </c>
      <c r="H363" s="85">
        <v>13.358</v>
      </c>
      <c r="I363" s="85">
        <v>16.9</v>
      </c>
      <c r="J363" s="85">
        <v>20.836</v>
      </c>
      <c r="K363" s="85">
        <v>26.974</v>
      </c>
    </row>
    <row r="364" spans="1:11" ht="16.5">
      <c r="A364" s="123" t="s">
        <v>101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1:11" ht="33">
      <c r="A365" s="211" t="s">
        <v>317</v>
      </c>
      <c r="B365" s="71">
        <v>1.4</v>
      </c>
      <c r="C365" s="71">
        <v>1.8</v>
      </c>
      <c r="D365" s="71">
        <v>2.1</v>
      </c>
      <c r="E365" s="71">
        <v>2.5</v>
      </c>
      <c r="F365" s="71">
        <v>2.5</v>
      </c>
      <c r="G365" s="71">
        <v>3.2</v>
      </c>
      <c r="H365" s="71">
        <v>3.8</v>
      </c>
      <c r="I365" s="71">
        <v>4.4</v>
      </c>
      <c r="J365" s="71">
        <v>5.496</v>
      </c>
      <c r="K365" s="71">
        <v>5.428</v>
      </c>
    </row>
    <row r="366" spans="1:11" ht="33">
      <c r="A366" s="212" t="s">
        <v>280</v>
      </c>
      <c r="B366" s="104">
        <v>8.839</v>
      </c>
      <c r="C366" s="104">
        <v>11.032</v>
      </c>
      <c r="D366" s="104">
        <v>12.713</v>
      </c>
      <c r="E366" s="104">
        <v>14.587000000000003</v>
      </c>
      <c r="F366" s="104">
        <v>16.633</v>
      </c>
      <c r="G366" s="104">
        <v>21.062</v>
      </c>
      <c r="H366" s="104">
        <v>27.092</v>
      </c>
      <c r="I366" s="104">
        <v>33.7</v>
      </c>
      <c r="J366" s="104">
        <v>39.685</v>
      </c>
      <c r="K366" s="104">
        <v>49.409000000000006</v>
      </c>
    </row>
    <row r="367" spans="10:11" ht="16.5">
      <c r="J367" s="126"/>
      <c r="K367" s="126"/>
    </row>
    <row r="368" spans="2:11" ht="16.5">
      <c r="B368" s="33"/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1:11" ht="16.5">
      <c r="A369" s="224" t="s">
        <v>318</v>
      </c>
      <c r="B369" s="224"/>
      <c r="C369" s="224"/>
      <c r="D369" s="224"/>
      <c r="E369" s="224"/>
      <c r="F369" s="224"/>
      <c r="G369" s="224"/>
      <c r="H369" s="224"/>
      <c r="I369" s="224"/>
      <c r="J369" s="224"/>
      <c r="K369" s="224"/>
    </row>
    <row r="370" spans="1:11" ht="16.5">
      <c r="A370" s="68"/>
      <c r="B370" s="69">
        <v>1991</v>
      </c>
      <c r="C370" s="69">
        <v>1992</v>
      </c>
      <c r="D370" s="69">
        <v>1993</v>
      </c>
      <c r="E370" s="69">
        <v>1994</v>
      </c>
      <c r="F370" s="69">
        <v>1995</v>
      </c>
      <c r="G370" s="69">
        <v>1996</v>
      </c>
      <c r="H370" s="69">
        <v>1997</v>
      </c>
      <c r="I370" s="69">
        <v>1998</v>
      </c>
      <c r="J370" s="69">
        <v>1999</v>
      </c>
      <c r="K370" s="69">
        <v>2000</v>
      </c>
    </row>
    <row r="371" spans="1:11" ht="16.5">
      <c r="A371" s="74" t="s">
        <v>282</v>
      </c>
      <c r="B371" s="80" t="s">
        <v>0</v>
      </c>
      <c r="C371" s="80" t="s">
        <v>0</v>
      </c>
      <c r="D371" s="80" t="s">
        <v>0</v>
      </c>
      <c r="E371" s="80" t="s">
        <v>0</v>
      </c>
      <c r="F371" s="80">
        <v>118.77627713494479</v>
      </c>
      <c r="G371" s="80">
        <v>156.09380191769412</v>
      </c>
      <c r="H371" s="80">
        <v>207.54222771490967</v>
      </c>
      <c r="I371" s="80">
        <v>264.6208326041967</v>
      </c>
      <c r="J371" s="80">
        <v>317.72221387145726</v>
      </c>
      <c r="K371" s="80">
        <v>385.72589942281604</v>
      </c>
    </row>
    <row r="372" spans="1:11" ht="16.5">
      <c r="A372" s="205" t="s">
        <v>107</v>
      </c>
      <c r="B372" s="80" t="s">
        <v>0</v>
      </c>
      <c r="C372" s="80" t="s">
        <v>0</v>
      </c>
      <c r="D372" s="80" t="s">
        <v>0</v>
      </c>
      <c r="E372" s="80" t="s">
        <v>0</v>
      </c>
      <c r="F372" s="73">
        <v>103.822</v>
      </c>
      <c r="G372" s="73">
        <v>137.564</v>
      </c>
      <c r="H372" s="73">
        <v>184.201</v>
      </c>
      <c r="I372" s="73">
        <v>234.787</v>
      </c>
      <c r="J372" s="73">
        <v>282.695</v>
      </c>
      <c r="K372" s="73">
        <v>342.55583499999995</v>
      </c>
    </row>
    <row r="373" spans="1:11" ht="16.5">
      <c r="A373" s="205" t="s">
        <v>108</v>
      </c>
      <c r="B373" s="80" t="s">
        <v>0</v>
      </c>
      <c r="C373" s="80" t="s">
        <v>0</v>
      </c>
      <c r="D373" s="80" t="s">
        <v>0</v>
      </c>
      <c r="E373" s="73">
        <v>0.3</v>
      </c>
      <c r="F373" s="73">
        <v>0.437</v>
      </c>
      <c r="G373" s="73">
        <v>0.465</v>
      </c>
      <c r="H373" s="73">
        <v>0.443</v>
      </c>
      <c r="I373" s="73">
        <v>0.704</v>
      </c>
      <c r="J373" s="73">
        <v>0.832</v>
      </c>
      <c r="K373" s="76">
        <v>0.9456420000000001</v>
      </c>
    </row>
    <row r="374" spans="1:11" ht="33">
      <c r="A374" s="9" t="s">
        <v>253</v>
      </c>
      <c r="B374" s="104" t="s">
        <v>0</v>
      </c>
      <c r="C374" s="104" t="s">
        <v>0</v>
      </c>
      <c r="D374" s="104" t="s">
        <v>0</v>
      </c>
      <c r="E374" s="78">
        <v>12.721945876572699</v>
      </c>
      <c r="F374" s="78">
        <v>14.517277134944795</v>
      </c>
      <c r="G374" s="78">
        <v>18.06480191769414</v>
      </c>
      <c r="H374" s="78">
        <v>22.89822771490967</v>
      </c>
      <c r="I374" s="78">
        <v>29.129832604196682</v>
      </c>
      <c r="J374" s="78">
        <v>34.1952138714573</v>
      </c>
      <c r="K374" s="78">
        <v>42.224422422816055</v>
      </c>
    </row>
    <row r="375" spans="1:11" ht="16.5">
      <c r="A375" s="127"/>
      <c r="B375" s="128"/>
      <c r="C375" s="128"/>
      <c r="D375" s="128"/>
      <c r="E375" s="128"/>
      <c r="F375" s="128"/>
      <c r="G375" s="128"/>
      <c r="H375" s="128"/>
      <c r="I375" s="128"/>
      <c r="J375" s="128"/>
      <c r="K375" s="128"/>
    </row>
    <row r="376" spans="1:11" ht="16.5">
      <c r="A376" s="129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</row>
    <row r="377" spans="1:11" ht="16.5">
      <c r="A377" s="224" t="s">
        <v>319</v>
      </c>
      <c r="B377" s="224"/>
      <c r="C377" s="224"/>
      <c r="D377" s="224"/>
      <c r="E377" s="224"/>
      <c r="F377" s="224"/>
      <c r="G377" s="224"/>
      <c r="H377" s="224"/>
      <c r="I377" s="224"/>
      <c r="J377" s="224"/>
      <c r="K377" s="224"/>
    </row>
    <row r="378" spans="1:11" ht="16.5">
      <c r="A378" s="68"/>
      <c r="B378" s="69">
        <v>1991</v>
      </c>
      <c r="C378" s="69">
        <v>1992</v>
      </c>
      <c r="D378" s="69">
        <v>1993</v>
      </c>
      <c r="E378" s="69">
        <v>1994</v>
      </c>
      <c r="F378" s="69">
        <v>1995</v>
      </c>
      <c r="G378" s="69">
        <v>1996</v>
      </c>
      <c r="H378" s="69">
        <v>1997</v>
      </c>
      <c r="I378" s="69">
        <v>1998</v>
      </c>
      <c r="J378" s="69">
        <v>1999</v>
      </c>
      <c r="K378" s="69">
        <v>2000</v>
      </c>
    </row>
    <row r="379" spans="1:11" ht="16.5">
      <c r="A379" s="74" t="s">
        <v>126</v>
      </c>
      <c r="B379" s="80" t="s">
        <v>0</v>
      </c>
      <c r="C379" s="80" t="s">
        <v>0</v>
      </c>
      <c r="D379" s="80" t="s">
        <v>0</v>
      </c>
      <c r="E379" s="80" t="s">
        <v>0</v>
      </c>
      <c r="F379" s="103">
        <v>57.76080860593255</v>
      </c>
      <c r="G379" s="103">
        <v>80.41512665202204</v>
      </c>
      <c r="H379" s="103">
        <v>104.08000102880659</v>
      </c>
      <c r="I379" s="103">
        <v>134.59691043913836</v>
      </c>
      <c r="J379" s="103">
        <v>164.0780027805353</v>
      </c>
      <c r="K379" s="80">
        <v>167.52095015483633</v>
      </c>
    </row>
    <row r="380" spans="1:11" ht="16.5">
      <c r="A380" s="205" t="s">
        <v>107</v>
      </c>
      <c r="B380" s="80" t="s">
        <v>0</v>
      </c>
      <c r="C380" s="80" t="s">
        <v>0</v>
      </c>
      <c r="D380" s="80" t="s">
        <v>0</v>
      </c>
      <c r="E380" s="16" t="s">
        <v>0</v>
      </c>
      <c r="F380" s="131">
        <v>42.859</v>
      </c>
      <c r="G380" s="131">
        <v>59.996</v>
      </c>
      <c r="H380" s="131">
        <v>82.772</v>
      </c>
      <c r="I380" s="131">
        <v>107.2002</v>
      </c>
      <c r="J380" s="131">
        <v>133.138778</v>
      </c>
      <c r="K380" s="73">
        <v>130.62185857799997</v>
      </c>
    </row>
    <row r="381" spans="1:11" ht="16.5">
      <c r="A381" s="205" t="s">
        <v>108</v>
      </c>
      <c r="B381" s="80" t="s">
        <v>0</v>
      </c>
      <c r="C381" s="80" t="s">
        <v>0</v>
      </c>
      <c r="D381" s="80" t="s">
        <v>0</v>
      </c>
      <c r="E381" s="73">
        <v>1.388</v>
      </c>
      <c r="F381" s="73">
        <v>1.812</v>
      </c>
      <c r="G381" s="73">
        <v>2.078</v>
      </c>
      <c r="H381" s="73">
        <v>1.879</v>
      </c>
      <c r="I381" s="73">
        <v>3.061</v>
      </c>
      <c r="J381" s="73">
        <v>3.484</v>
      </c>
      <c r="K381" s="73">
        <v>3.296848</v>
      </c>
    </row>
    <row r="382" spans="1:11" ht="33">
      <c r="A382" s="9" t="s">
        <v>253</v>
      </c>
      <c r="B382" s="104" t="s">
        <v>0</v>
      </c>
      <c r="C382" s="104" t="s">
        <v>0</v>
      </c>
      <c r="D382" s="104" t="s">
        <v>0</v>
      </c>
      <c r="E382" s="78">
        <v>11.753419405539566</v>
      </c>
      <c r="F382" s="78">
        <v>13.089808605932552</v>
      </c>
      <c r="G382" s="78">
        <v>18.341126652022037</v>
      </c>
      <c r="H382" s="78">
        <v>19.42900102880658</v>
      </c>
      <c r="I382" s="78">
        <v>24.335710439138342</v>
      </c>
      <c r="J382" s="78">
        <v>27.455224780535286</v>
      </c>
      <c r="K382" s="78">
        <v>33.60224357683635</v>
      </c>
    </row>
    <row r="383" spans="1:11" ht="18.75" customHeight="1">
      <c r="A383" s="231"/>
      <c r="B383" s="231"/>
      <c r="C383" s="231"/>
      <c r="D383" s="231"/>
      <c r="E383" s="132"/>
      <c r="F383" s="132"/>
      <c r="G383" s="132"/>
      <c r="H383" s="132"/>
      <c r="I383" s="132"/>
      <c r="J383" s="132"/>
      <c r="K383" s="132"/>
    </row>
    <row r="385" spans="1:11" ht="16.5">
      <c r="A385" s="222" t="s">
        <v>283</v>
      </c>
      <c r="B385" s="222"/>
      <c r="C385" s="222"/>
      <c r="D385" s="222"/>
      <c r="E385" s="222"/>
      <c r="F385" s="222"/>
      <c r="G385" s="222"/>
      <c r="H385" s="222"/>
      <c r="I385" s="222"/>
      <c r="J385" s="222"/>
      <c r="K385" s="222"/>
    </row>
    <row r="386" spans="1:11" ht="16.5">
      <c r="A386" s="20"/>
      <c r="B386" s="12">
        <v>1991</v>
      </c>
      <c r="C386" s="12">
        <v>1992</v>
      </c>
      <c r="D386" s="12">
        <v>1993</v>
      </c>
      <c r="E386" s="12">
        <v>1994</v>
      </c>
      <c r="F386" s="12">
        <v>1995</v>
      </c>
      <c r="G386" s="12">
        <v>1996</v>
      </c>
      <c r="H386" s="12">
        <v>1997</v>
      </c>
      <c r="I386" s="12">
        <v>1998</v>
      </c>
      <c r="J386" s="12">
        <v>1999</v>
      </c>
      <c r="K386" s="12">
        <v>2000</v>
      </c>
    </row>
    <row r="387" spans="1:11" ht="16.5">
      <c r="A387" s="2" t="s">
        <v>127</v>
      </c>
      <c r="B387" s="80">
        <v>46.2</v>
      </c>
      <c r="C387" s="80">
        <v>38.1</v>
      </c>
      <c r="D387" s="80">
        <v>31.6</v>
      </c>
      <c r="E387" s="80">
        <v>26.3</v>
      </c>
      <c r="F387" s="80">
        <v>22.4</v>
      </c>
      <c r="G387" s="80">
        <v>17.1</v>
      </c>
      <c r="H387" s="80">
        <v>12.9</v>
      </c>
      <c r="I387" s="80">
        <v>9.4</v>
      </c>
      <c r="J387" s="80">
        <v>6.3</v>
      </c>
      <c r="K387" s="80">
        <v>6.18</v>
      </c>
    </row>
    <row r="388" spans="1:11" ht="16.5">
      <c r="A388" s="5" t="s">
        <v>100</v>
      </c>
      <c r="B388" s="73">
        <v>24.9</v>
      </c>
      <c r="C388" s="73">
        <v>20</v>
      </c>
      <c r="D388" s="73">
        <v>16.3</v>
      </c>
      <c r="E388" s="73">
        <v>13.7</v>
      </c>
      <c r="F388" s="73">
        <v>12.8</v>
      </c>
      <c r="G388" s="73">
        <v>9.8</v>
      </c>
      <c r="H388" s="73">
        <v>7.4</v>
      </c>
      <c r="I388" s="73">
        <v>5.6</v>
      </c>
      <c r="J388" s="73">
        <v>3.9</v>
      </c>
      <c r="K388" s="73">
        <v>4.6388</v>
      </c>
    </row>
    <row r="389" spans="1:11" ht="16.5">
      <c r="A389" s="9" t="s">
        <v>99</v>
      </c>
      <c r="B389" s="78">
        <v>21.3</v>
      </c>
      <c r="C389" s="78">
        <v>18.1</v>
      </c>
      <c r="D389" s="78">
        <v>15.3</v>
      </c>
      <c r="E389" s="78">
        <v>12.6</v>
      </c>
      <c r="F389" s="78">
        <v>9.6</v>
      </c>
      <c r="G389" s="78">
        <v>7.3</v>
      </c>
      <c r="H389" s="78">
        <v>5.5</v>
      </c>
      <c r="I389" s="78">
        <v>3.8</v>
      </c>
      <c r="J389" s="78">
        <v>2.4</v>
      </c>
      <c r="K389" s="78">
        <v>1.5412000000000001</v>
      </c>
    </row>
    <row r="390" spans="1:11" ht="16.5">
      <c r="A390" s="133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</row>
    <row r="391" ht="16.5">
      <c r="A391" s="29"/>
    </row>
    <row r="392" spans="1:11" ht="16.5">
      <c r="A392" s="222" t="s">
        <v>284</v>
      </c>
      <c r="B392" s="222"/>
      <c r="C392" s="222"/>
      <c r="D392" s="222"/>
      <c r="E392" s="222"/>
      <c r="F392" s="222"/>
      <c r="G392" s="222"/>
      <c r="H392" s="222"/>
      <c r="I392" s="222"/>
      <c r="J392" s="222"/>
      <c r="K392" s="222"/>
    </row>
    <row r="393" spans="1:11" ht="16.5">
      <c r="A393" s="20"/>
      <c r="B393" s="12">
        <v>1991</v>
      </c>
      <c r="C393" s="12">
        <v>1992</v>
      </c>
      <c r="D393" s="12">
        <v>1993</v>
      </c>
      <c r="E393" s="12">
        <v>1994</v>
      </c>
      <c r="F393" s="12">
        <v>1995</v>
      </c>
      <c r="G393" s="12">
        <v>1996</v>
      </c>
      <c r="H393" s="12">
        <v>1997</v>
      </c>
      <c r="I393" s="12">
        <v>1998</v>
      </c>
      <c r="J393" s="12">
        <v>1999</v>
      </c>
      <c r="K393" s="12">
        <v>2000</v>
      </c>
    </row>
    <row r="394" spans="1:11" ht="16.5">
      <c r="A394" s="2" t="s">
        <v>127</v>
      </c>
      <c r="B394" s="80">
        <v>474.2</v>
      </c>
      <c r="C394" s="80">
        <v>415.8</v>
      </c>
      <c r="D394" s="80">
        <v>317.2</v>
      </c>
      <c r="E394" s="80">
        <v>335.8</v>
      </c>
      <c r="F394" s="80">
        <v>342</v>
      </c>
      <c r="G394" s="80">
        <v>255.5</v>
      </c>
      <c r="H394" s="80">
        <v>220.5</v>
      </c>
      <c r="I394" s="80">
        <v>182.7</v>
      </c>
      <c r="J394" s="80">
        <v>139</v>
      </c>
      <c r="K394" s="80">
        <v>162.7372</v>
      </c>
    </row>
    <row r="395" spans="1:11" ht="16.5">
      <c r="A395" s="5" t="s">
        <v>100</v>
      </c>
      <c r="B395" s="73">
        <v>103.9</v>
      </c>
      <c r="C395" s="73">
        <v>81.5</v>
      </c>
      <c r="D395" s="73">
        <v>90.3</v>
      </c>
      <c r="E395" s="73">
        <v>110.5</v>
      </c>
      <c r="F395" s="73">
        <v>159.4</v>
      </c>
      <c r="G395" s="73">
        <v>103.9</v>
      </c>
      <c r="H395" s="73">
        <v>87.8</v>
      </c>
      <c r="I395" s="73">
        <v>72.6</v>
      </c>
      <c r="J395" s="73">
        <v>65.9</v>
      </c>
      <c r="K395" s="73">
        <v>107.403</v>
      </c>
    </row>
    <row r="396" spans="1:11" ht="16.5">
      <c r="A396" s="9" t="s">
        <v>99</v>
      </c>
      <c r="B396" s="78">
        <v>370.3</v>
      </c>
      <c r="C396" s="78">
        <v>334.3</v>
      </c>
      <c r="D396" s="78">
        <v>226.9</v>
      </c>
      <c r="E396" s="78">
        <v>225.3</v>
      </c>
      <c r="F396" s="78">
        <v>182.6</v>
      </c>
      <c r="G396" s="78">
        <v>151.6</v>
      </c>
      <c r="H396" s="78">
        <v>132.7</v>
      </c>
      <c r="I396" s="78">
        <v>110.1</v>
      </c>
      <c r="J396" s="78">
        <v>73.1</v>
      </c>
      <c r="K396" s="78">
        <v>55.334199999999996</v>
      </c>
    </row>
    <row r="397" spans="1:11" ht="16.5">
      <c r="A397" s="133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</row>
    <row r="399" spans="1:11" ht="16.5">
      <c r="A399" s="224" t="s">
        <v>308</v>
      </c>
      <c r="B399" s="224"/>
      <c r="C399" s="224"/>
      <c r="D399" s="224"/>
      <c r="E399" s="224"/>
      <c r="F399" s="224"/>
      <c r="G399" s="224"/>
      <c r="H399" s="224"/>
      <c r="I399" s="224"/>
      <c r="J399" s="224"/>
      <c r="K399" s="224"/>
    </row>
    <row r="400" spans="1:13" ht="16.5">
      <c r="A400" s="181"/>
      <c r="B400" s="69">
        <v>1991</v>
      </c>
      <c r="C400" s="69">
        <v>1992</v>
      </c>
      <c r="D400" s="69">
        <v>1993</v>
      </c>
      <c r="E400" s="69">
        <v>1994</v>
      </c>
      <c r="F400" s="69">
        <v>1995</v>
      </c>
      <c r="G400" s="69">
        <v>1996</v>
      </c>
      <c r="H400" s="69">
        <v>1997</v>
      </c>
      <c r="I400" s="69">
        <v>1998</v>
      </c>
      <c r="J400" s="69">
        <v>1999</v>
      </c>
      <c r="K400" s="69">
        <v>2000</v>
      </c>
      <c r="L400" s="36"/>
      <c r="M400" s="36"/>
    </row>
    <row r="401" spans="1:13" ht="16.5">
      <c r="A401" s="182" t="s">
        <v>7</v>
      </c>
      <c r="B401" s="52">
        <v>5098</v>
      </c>
      <c r="C401" s="52">
        <v>6828</v>
      </c>
      <c r="D401" s="52">
        <v>7681</v>
      </c>
      <c r="E401" s="52">
        <v>9603</v>
      </c>
      <c r="F401" s="52">
        <v>10607.258000000002</v>
      </c>
      <c r="G401" s="52">
        <v>13483.280999999999</v>
      </c>
      <c r="H401" s="52">
        <v>17279.55</v>
      </c>
      <c r="I401" s="52">
        <v>21418.683004505805</v>
      </c>
      <c r="J401" s="52">
        <v>25646.832000000002</v>
      </c>
      <c r="K401" s="52">
        <v>29701.138442169908</v>
      </c>
      <c r="L401" s="36"/>
      <c r="M401" s="36"/>
    </row>
    <row r="402" spans="1:13" ht="30" customHeight="1">
      <c r="A402" s="74" t="s">
        <v>128</v>
      </c>
      <c r="B402" s="3">
        <v>3527</v>
      </c>
      <c r="C402" s="3">
        <v>4809</v>
      </c>
      <c r="D402" s="3">
        <v>5283</v>
      </c>
      <c r="E402" s="3">
        <v>6560</v>
      </c>
      <c r="F402" s="3">
        <v>7534.258000000001</v>
      </c>
      <c r="G402" s="3">
        <v>9573.280999999999</v>
      </c>
      <c r="H402" s="3">
        <v>12529.55</v>
      </c>
      <c r="I402" s="3">
        <v>15800.330288449954</v>
      </c>
      <c r="J402" s="3">
        <v>18985.5</v>
      </c>
      <c r="K402" s="3">
        <v>22560</v>
      </c>
      <c r="L402" s="36"/>
      <c r="M402" s="36" t="s">
        <v>29</v>
      </c>
    </row>
    <row r="403" spans="1:13" ht="16.5">
      <c r="A403" s="5" t="s">
        <v>108</v>
      </c>
      <c r="B403" s="7" t="s">
        <v>0</v>
      </c>
      <c r="C403" s="7" t="s">
        <v>0</v>
      </c>
      <c r="D403" s="7" t="s">
        <v>0</v>
      </c>
      <c r="E403" s="7" t="s">
        <v>0</v>
      </c>
      <c r="F403" s="7">
        <v>0</v>
      </c>
      <c r="G403" s="7">
        <v>0</v>
      </c>
      <c r="H403" s="7">
        <v>1</v>
      </c>
      <c r="I403" s="7">
        <v>1</v>
      </c>
      <c r="J403" s="7">
        <v>1.5</v>
      </c>
      <c r="K403" s="7">
        <v>1</v>
      </c>
      <c r="L403" s="36"/>
      <c r="M403" s="36"/>
    </row>
    <row r="404" spans="1:13" ht="16.5">
      <c r="A404" s="183" t="s">
        <v>134</v>
      </c>
      <c r="B404" s="7">
        <v>425</v>
      </c>
      <c r="C404" s="7">
        <v>400</v>
      </c>
      <c r="D404" s="7">
        <v>400</v>
      </c>
      <c r="E404" s="7">
        <v>650</v>
      </c>
      <c r="F404" s="7">
        <v>520</v>
      </c>
      <c r="G404" s="7">
        <v>610</v>
      </c>
      <c r="H404" s="7">
        <v>750</v>
      </c>
      <c r="I404" s="7">
        <v>844</v>
      </c>
      <c r="J404" s="7">
        <v>968</v>
      </c>
      <c r="K404" s="7">
        <v>722</v>
      </c>
      <c r="L404" s="36"/>
      <c r="M404" s="36"/>
    </row>
    <row r="405" spans="1:13" ht="16.5">
      <c r="A405" s="183" t="s">
        <v>4</v>
      </c>
      <c r="B405" s="7">
        <v>467</v>
      </c>
      <c r="C405" s="7">
        <v>560</v>
      </c>
      <c r="D405" s="7">
        <v>584</v>
      </c>
      <c r="E405" s="7">
        <v>629</v>
      </c>
      <c r="F405" s="7">
        <v>669</v>
      </c>
      <c r="G405" s="7">
        <v>725</v>
      </c>
      <c r="H405" s="7">
        <v>816</v>
      </c>
      <c r="I405" s="7">
        <v>899</v>
      </c>
      <c r="J405" s="6">
        <v>900</v>
      </c>
      <c r="K405" s="6">
        <v>927</v>
      </c>
      <c r="L405" s="36"/>
      <c r="M405" s="36"/>
    </row>
    <row r="406" spans="1:13" ht="16.5">
      <c r="A406" s="183" t="s">
        <v>5</v>
      </c>
      <c r="B406" s="7">
        <v>679</v>
      </c>
      <c r="C406" s="7">
        <v>825</v>
      </c>
      <c r="D406" s="7">
        <v>959</v>
      </c>
      <c r="E406" s="7">
        <v>1176</v>
      </c>
      <c r="F406" s="7">
        <v>1465</v>
      </c>
      <c r="G406" s="7">
        <v>1936</v>
      </c>
      <c r="H406" s="7">
        <v>2747</v>
      </c>
      <c r="I406" s="7">
        <v>3500</v>
      </c>
      <c r="J406" s="7">
        <v>3983</v>
      </c>
      <c r="K406" s="7">
        <v>4393</v>
      </c>
      <c r="L406" s="36"/>
      <c r="M406" s="36"/>
    </row>
    <row r="407" spans="1:11" ht="16.5">
      <c r="A407" s="184" t="s">
        <v>6</v>
      </c>
      <c r="B407" s="6">
        <v>1956</v>
      </c>
      <c r="C407" s="6">
        <v>3024</v>
      </c>
      <c r="D407" s="6">
        <v>3340</v>
      </c>
      <c r="E407" s="6">
        <v>4105</v>
      </c>
      <c r="F407" s="6">
        <v>4782</v>
      </c>
      <c r="G407" s="6">
        <v>6168</v>
      </c>
      <c r="H407" s="6">
        <v>8042</v>
      </c>
      <c r="I407" s="6">
        <v>10326</v>
      </c>
      <c r="J407" s="6">
        <v>12805</v>
      </c>
      <c r="K407" s="6">
        <v>16132</v>
      </c>
    </row>
    <row r="408" spans="1:11" ht="16.5">
      <c r="A408" s="184" t="s">
        <v>30</v>
      </c>
      <c r="B408" s="7"/>
      <c r="C408" s="7"/>
      <c r="D408" s="7"/>
      <c r="E408" s="7"/>
      <c r="F408" s="7">
        <v>98</v>
      </c>
      <c r="G408" s="7">
        <v>134</v>
      </c>
      <c r="H408" s="7">
        <v>174</v>
      </c>
      <c r="I408" s="7">
        <v>230</v>
      </c>
      <c r="J408" s="7">
        <v>328</v>
      </c>
      <c r="K408" s="7">
        <v>385</v>
      </c>
    </row>
    <row r="409" spans="1:11" ht="16.5">
      <c r="A409" s="213" t="s">
        <v>101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ht="16.5">
      <c r="A410" s="184" t="s">
        <v>129</v>
      </c>
      <c r="B410" s="7" t="s">
        <v>0</v>
      </c>
      <c r="C410" s="7" t="s">
        <v>0</v>
      </c>
      <c r="D410" s="7" t="s">
        <v>0</v>
      </c>
      <c r="E410" s="7" t="s">
        <v>0</v>
      </c>
      <c r="F410" s="7">
        <v>1244.0042324998112</v>
      </c>
      <c r="G410" s="7">
        <v>1752.2451743551683</v>
      </c>
      <c r="H410" s="7">
        <v>3845.2747249869026</v>
      </c>
      <c r="I410" s="7">
        <v>4527.983813192572</v>
      </c>
      <c r="J410" s="7">
        <v>5805.639303482587</v>
      </c>
      <c r="K410" s="7">
        <v>6865.992821182173</v>
      </c>
    </row>
    <row r="411" spans="1:11" ht="16.5">
      <c r="A411" s="184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ht="16.5">
      <c r="A412" s="119" t="s">
        <v>285</v>
      </c>
      <c r="B412" s="52">
        <v>1571</v>
      </c>
      <c r="C412" s="52">
        <v>2019</v>
      </c>
      <c r="D412" s="52">
        <v>2398</v>
      </c>
      <c r="E412" s="52">
        <v>3043</v>
      </c>
      <c r="F412" s="52">
        <v>3073</v>
      </c>
      <c r="G412" s="52">
        <v>3910</v>
      </c>
      <c r="H412" s="52">
        <v>4750</v>
      </c>
      <c r="I412" s="52">
        <v>5618.3527160558515</v>
      </c>
      <c r="J412" s="52">
        <v>6661.332</v>
      </c>
      <c r="K412" s="52">
        <v>7141.138442169908</v>
      </c>
    </row>
    <row r="413" spans="1:11" ht="16.5">
      <c r="A413" s="183" t="s">
        <v>25</v>
      </c>
      <c r="B413" s="7">
        <v>300</v>
      </c>
      <c r="C413" s="7">
        <v>315</v>
      </c>
      <c r="D413" s="7">
        <v>300</v>
      </c>
      <c r="E413" s="7">
        <v>400</v>
      </c>
      <c r="F413" s="7">
        <v>209</v>
      </c>
      <c r="G413" s="7">
        <v>246</v>
      </c>
      <c r="H413" s="7">
        <v>279</v>
      </c>
      <c r="I413" s="7">
        <v>288.84271605585104</v>
      </c>
      <c r="J413" s="7">
        <v>605</v>
      </c>
      <c r="K413" s="7">
        <v>577.5844421699079</v>
      </c>
    </row>
    <row r="414" spans="1:11" ht="16.5">
      <c r="A414" s="183" t="s">
        <v>131</v>
      </c>
      <c r="B414" s="7">
        <v>92</v>
      </c>
      <c r="C414" s="7">
        <v>130</v>
      </c>
      <c r="D414" s="7">
        <v>141</v>
      </c>
      <c r="E414" s="7">
        <v>153</v>
      </c>
      <c r="F414" s="7">
        <v>156</v>
      </c>
      <c r="G414" s="7">
        <v>186</v>
      </c>
      <c r="H414" s="7">
        <v>231</v>
      </c>
      <c r="I414" s="7">
        <v>256</v>
      </c>
      <c r="J414" s="7">
        <v>269</v>
      </c>
      <c r="K414" s="7">
        <v>260</v>
      </c>
    </row>
    <row r="415" spans="1:11" ht="16.5">
      <c r="A415" s="183" t="s">
        <v>132</v>
      </c>
      <c r="B415" s="7">
        <v>501</v>
      </c>
      <c r="C415" s="7">
        <v>636</v>
      </c>
      <c r="D415" s="7">
        <v>837</v>
      </c>
      <c r="E415" s="7">
        <v>1050</v>
      </c>
      <c r="F415" s="7">
        <v>1130</v>
      </c>
      <c r="G415" s="7">
        <v>1508</v>
      </c>
      <c r="H415" s="7">
        <v>1730</v>
      </c>
      <c r="I415" s="7">
        <v>1983</v>
      </c>
      <c r="J415" s="7">
        <v>2096</v>
      </c>
      <c r="K415" s="7">
        <v>2266</v>
      </c>
    </row>
    <row r="416" spans="1:11" ht="16.5">
      <c r="A416" s="184" t="s">
        <v>133</v>
      </c>
      <c r="B416" s="7">
        <v>678</v>
      </c>
      <c r="C416" s="7">
        <v>938</v>
      </c>
      <c r="D416" s="7">
        <v>1120</v>
      </c>
      <c r="E416" s="7">
        <v>1440</v>
      </c>
      <c r="F416" s="7">
        <v>1501</v>
      </c>
      <c r="G416" s="7">
        <v>1872</v>
      </c>
      <c r="H416" s="7">
        <v>2359</v>
      </c>
      <c r="I416" s="7">
        <v>2798</v>
      </c>
      <c r="J416" s="7">
        <v>3262</v>
      </c>
      <c r="K416" s="7">
        <v>3627</v>
      </c>
    </row>
    <row r="417" spans="1:11" ht="16.5">
      <c r="A417" s="184" t="s">
        <v>30</v>
      </c>
      <c r="B417" s="7" t="s">
        <v>0</v>
      </c>
      <c r="C417" s="7" t="s">
        <v>0</v>
      </c>
      <c r="D417" s="7" t="s">
        <v>0</v>
      </c>
      <c r="E417" s="7" t="s">
        <v>0</v>
      </c>
      <c r="F417" s="7">
        <v>77</v>
      </c>
      <c r="G417" s="7">
        <v>98</v>
      </c>
      <c r="H417" s="7">
        <v>151</v>
      </c>
      <c r="I417" s="7">
        <v>293</v>
      </c>
      <c r="J417" s="7">
        <v>429.332</v>
      </c>
      <c r="K417" s="7">
        <v>410.554</v>
      </c>
    </row>
    <row r="418" spans="1:11" ht="16.5">
      <c r="A418" s="213" t="s">
        <v>130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ht="16.5">
      <c r="A419" s="185" t="s">
        <v>286</v>
      </c>
      <c r="B419" s="10" t="s">
        <v>0</v>
      </c>
      <c r="C419" s="10" t="s">
        <v>0</v>
      </c>
      <c r="D419" s="10" t="s">
        <v>0</v>
      </c>
      <c r="E419" s="10" t="s">
        <v>0</v>
      </c>
      <c r="F419" s="10">
        <v>527.463145307489</v>
      </c>
      <c r="G419" s="10">
        <v>716.5281635063493</v>
      </c>
      <c r="H419" s="10">
        <v>539.2795745220301</v>
      </c>
      <c r="I419" s="10">
        <v>1295.929642155451</v>
      </c>
      <c r="J419" s="10">
        <v>1561.2147083703576</v>
      </c>
      <c r="K419" s="10">
        <v>1671.7865470212746</v>
      </c>
    </row>
    <row r="420" spans="2:11" ht="16.5">
      <c r="B420" s="33"/>
      <c r="C420" s="33"/>
      <c r="D420" s="33"/>
      <c r="E420" s="33"/>
      <c r="F420" s="33"/>
      <c r="G420" s="33"/>
      <c r="H420" s="33"/>
      <c r="I420" s="33"/>
      <c r="J420" s="33"/>
      <c r="K420" s="33"/>
    </row>
    <row r="421" spans="2:11" ht="16.5">
      <c r="B421" s="33"/>
      <c r="C421" s="33"/>
      <c r="D421" s="33"/>
      <c r="E421" s="33"/>
      <c r="F421" s="33"/>
      <c r="G421" s="33"/>
      <c r="H421" s="33"/>
      <c r="I421" s="33"/>
      <c r="J421" s="33"/>
      <c r="K421" s="33"/>
    </row>
    <row r="422" spans="1:11" ht="16.5">
      <c r="A422" s="224" t="s">
        <v>309</v>
      </c>
      <c r="B422" s="224"/>
      <c r="C422" s="224"/>
      <c r="D422" s="224"/>
      <c r="E422" s="224"/>
      <c r="F422" s="224"/>
      <c r="G422" s="224"/>
      <c r="H422" s="224"/>
      <c r="I422" s="224"/>
      <c r="J422" s="224"/>
      <c r="K422" s="224"/>
    </row>
    <row r="423" spans="1:13" ht="16.5">
      <c r="A423" s="181"/>
      <c r="B423" s="69">
        <v>1991</v>
      </c>
      <c r="C423" s="69">
        <v>1992</v>
      </c>
      <c r="D423" s="69">
        <v>1993</v>
      </c>
      <c r="E423" s="69">
        <v>1994</v>
      </c>
      <c r="F423" s="69">
        <v>1995</v>
      </c>
      <c r="G423" s="69">
        <v>1996</v>
      </c>
      <c r="H423" s="69">
        <v>1997</v>
      </c>
      <c r="I423" s="69">
        <v>1998</v>
      </c>
      <c r="J423" s="69">
        <v>1999</v>
      </c>
      <c r="K423" s="69">
        <v>2000</v>
      </c>
      <c r="L423" s="36"/>
      <c r="M423" s="36"/>
    </row>
    <row r="424" spans="1:13" ht="16.5">
      <c r="A424" s="182" t="s">
        <v>7</v>
      </c>
      <c r="B424" s="52">
        <v>4847</v>
      </c>
      <c r="C424" s="52">
        <v>6751</v>
      </c>
      <c r="D424" s="52">
        <v>7533</v>
      </c>
      <c r="E424" s="52">
        <v>8862</v>
      </c>
      <c r="F424" s="52">
        <v>9797</v>
      </c>
      <c r="G424" s="52">
        <v>12463</v>
      </c>
      <c r="H424" s="52">
        <v>16108.6</v>
      </c>
      <c r="I424" s="52">
        <v>20294.4</v>
      </c>
      <c r="J424" s="52">
        <v>24979.9</v>
      </c>
      <c r="K424" s="52">
        <v>28707</v>
      </c>
      <c r="L424" s="36"/>
      <c r="M424" s="36"/>
    </row>
    <row r="425" spans="1:11" ht="29.25" customHeight="1">
      <c r="A425" s="74" t="s">
        <v>128</v>
      </c>
      <c r="B425" s="3">
        <v>3412</v>
      </c>
      <c r="C425" s="3">
        <v>4959</v>
      </c>
      <c r="D425" s="3">
        <v>5474</v>
      </c>
      <c r="E425" s="3">
        <v>6366</v>
      </c>
      <c r="F425" s="3">
        <v>7254</v>
      </c>
      <c r="G425" s="3">
        <v>9269</v>
      </c>
      <c r="H425" s="3">
        <v>12335.6</v>
      </c>
      <c r="I425" s="3">
        <v>15846.4</v>
      </c>
      <c r="J425" s="3">
        <v>19483.9</v>
      </c>
      <c r="K425" s="3">
        <v>23279</v>
      </c>
    </row>
    <row r="426" spans="1:11" ht="16.5">
      <c r="A426" s="5" t="s">
        <v>108</v>
      </c>
      <c r="B426" s="6" t="s">
        <v>0</v>
      </c>
      <c r="C426" s="6" t="s">
        <v>0</v>
      </c>
      <c r="D426" s="6" t="s">
        <v>0</v>
      </c>
      <c r="E426" s="6" t="s">
        <v>0</v>
      </c>
      <c r="F426" s="6">
        <v>0</v>
      </c>
      <c r="G426" s="6">
        <v>0</v>
      </c>
      <c r="H426" s="6">
        <v>1</v>
      </c>
      <c r="I426" s="6">
        <v>1</v>
      </c>
      <c r="J426" s="6">
        <v>1.9</v>
      </c>
      <c r="K426" s="6">
        <v>1</v>
      </c>
    </row>
    <row r="427" spans="1:11" ht="16.5">
      <c r="A427" s="183" t="s">
        <v>134</v>
      </c>
      <c r="B427" s="6">
        <v>600</v>
      </c>
      <c r="C427" s="6">
        <v>550</v>
      </c>
      <c r="D427" s="6">
        <v>600</v>
      </c>
      <c r="E427" s="6">
        <v>600</v>
      </c>
      <c r="F427" s="6">
        <v>637</v>
      </c>
      <c r="G427" s="6">
        <v>718</v>
      </c>
      <c r="H427" s="6">
        <v>861</v>
      </c>
      <c r="I427" s="6">
        <v>905</v>
      </c>
      <c r="J427" s="6">
        <v>1490</v>
      </c>
      <c r="K427" s="6">
        <v>977</v>
      </c>
    </row>
    <row r="428" spans="1:11" ht="16.5">
      <c r="A428" s="183" t="s">
        <v>4</v>
      </c>
      <c r="B428" s="7">
        <v>565</v>
      </c>
      <c r="C428" s="7">
        <v>600</v>
      </c>
      <c r="D428" s="7">
        <v>611</v>
      </c>
      <c r="E428" s="7">
        <v>661</v>
      </c>
      <c r="F428" s="7">
        <v>708</v>
      </c>
      <c r="G428" s="7">
        <v>769</v>
      </c>
      <c r="H428" s="7">
        <v>892</v>
      </c>
      <c r="I428" s="7">
        <v>1033</v>
      </c>
      <c r="J428" s="7">
        <v>1038</v>
      </c>
      <c r="K428" s="7">
        <v>1135</v>
      </c>
    </row>
    <row r="429" spans="1:11" ht="16.5">
      <c r="A429" s="183" t="s">
        <v>5</v>
      </c>
      <c r="B429" s="7">
        <v>664</v>
      </c>
      <c r="C429" s="7">
        <v>809</v>
      </c>
      <c r="D429" s="7">
        <v>957</v>
      </c>
      <c r="E429" s="7">
        <v>1174</v>
      </c>
      <c r="F429" s="7">
        <v>1436</v>
      </c>
      <c r="G429" s="7">
        <v>1958</v>
      </c>
      <c r="H429" s="7">
        <v>2794</v>
      </c>
      <c r="I429" s="7">
        <v>3725</v>
      </c>
      <c r="J429" s="7">
        <v>4301</v>
      </c>
      <c r="K429" s="7">
        <v>4905</v>
      </c>
    </row>
    <row r="430" spans="1:11" ht="16.5">
      <c r="A430" s="184" t="s">
        <v>6</v>
      </c>
      <c r="B430" s="7">
        <v>1583</v>
      </c>
      <c r="C430" s="7">
        <v>3000</v>
      </c>
      <c r="D430" s="7">
        <v>3306</v>
      </c>
      <c r="E430" s="7">
        <v>3931</v>
      </c>
      <c r="F430" s="7">
        <v>4473</v>
      </c>
      <c r="G430" s="7">
        <v>5824</v>
      </c>
      <c r="H430" s="7">
        <v>7788</v>
      </c>
      <c r="I430" s="7">
        <v>10182</v>
      </c>
      <c r="J430" s="7">
        <v>12653</v>
      </c>
      <c r="K430" s="7">
        <v>16261</v>
      </c>
    </row>
    <row r="431" spans="1:11" ht="16.5">
      <c r="A431" s="213" t="s">
        <v>101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ht="16.5">
      <c r="A432" s="184" t="s">
        <v>129</v>
      </c>
      <c r="B432" s="7" t="s">
        <v>0</v>
      </c>
      <c r="C432" s="7" t="s">
        <v>0</v>
      </c>
      <c r="D432" s="7" t="s">
        <v>0</v>
      </c>
      <c r="E432" s="7" t="s">
        <v>0</v>
      </c>
      <c r="F432" s="7">
        <v>1870.9513276317693</v>
      </c>
      <c r="G432" s="7">
        <v>2514.632673907947</v>
      </c>
      <c r="H432" s="7">
        <v>5332.7945267561445</v>
      </c>
      <c r="I432" s="7">
        <v>6490.0017402945105</v>
      </c>
      <c r="J432" s="7">
        <v>8388.298955091153</v>
      </c>
      <c r="K432" s="7">
        <v>9894.228285727097</v>
      </c>
    </row>
    <row r="433" spans="1:11" ht="16.5">
      <c r="A433" s="184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ht="16.5">
      <c r="A434" s="119" t="s">
        <v>285</v>
      </c>
      <c r="B434" s="52">
        <v>1435</v>
      </c>
      <c r="C434" s="52">
        <v>1792</v>
      </c>
      <c r="D434" s="52">
        <v>2059</v>
      </c>
      <c r="E434" s="52">
        <v>2496</v>
      </c>
      <c r="F434" s="52">
        <v>2543</v>
      </c>
      <c r="G434" s="52">
        <v>3194</v>
      </c>
      <c r="H434" s="52">
        <v>3773</v>
      </c>
      <c r="I434" s="52">
        <v>4448</v>
      </c>
      <c r="J434" s="52">
        <v>5496</v>
      </c>
      <c r="K434" s="52">
        <v>5428</v>
      </c>
    </row>
    <row r="435" spans="1:11" ht="16.5">
      <c r="A435" s="183" t="s">
        <v>25</v>
      </c>
      <c r="B435" s="7">
        <v>400</v>
      </c>
      <c r="C435" s="7">
        <v>400</v>
      </c>
      <c r="D435" s="7">
        <v>400</v>
      </c>
      <c r="E435" s="7">
        <v>450</v>
      </c>
      <c r="F435" s="7">
        <v>420</v>
      </c>
      <c r="G435" s="7">
        <v>467</v>
      </c>
      <c r="H435" s="7">
        <v>513</v>
      </c>
      <c r="I435" s="7">
        <v>560</v>
      </c>
      <c r="J435" s="7">
        <v>1159</v>
      </c>
      <c r="K435" s="7">
        <v>594</v>
      </c>
    </row>
    <row r="436" spans="1:11" ht="16.5">
      <c r="A436" s="183" t="s">
        <v>131</v>
      </c>
      <c r="B436" s="7">
        <v>110</v>
      </c>
      <c r="C436" s="7">
        <v>120</v>
      </c>
      <c r="D436" s="7">
        <v>117</v>
      </c>
      <c r="E436" s="7">
        <v>121</v>
      </c>
      <c r="F436" s="7">
        <v>122</v>
      </c>
      <c r="G436" s="7">
        <v>141</v>
      </c>
      <c r="H436" s="7">
        <v>170</v>
      </c>
      <c r="I436" s="7">
        <v>187</v>
      </c>
      <c r="J436" s="7">
        <v>201</v>
      </c>
      <c r="K436" s="7">
        <v>198</v>
      </c>
    </row>
    <row r="437" spans="1:11" ht="16.5">
      <c r="A437" s="183" t="s">
        <v>132</v>
      </c>
      <c r="B437" s="7">
        <v>456</v>
      </c>
      <c r="C437" s="7">
        <v>522</v>
      </c>
      <c r="D437" s="7">
        <v>646</v>
      </c>
      <c r="E437" s="7">
        <v>803</v>
      </c>
      <c r="F437" s="7">
        <v>860</v>
      </c>
      <c r="G437" s="7">
        <v>1196</v>
      </c>
      <c r="H437" s="7">
        <v>1387</v>
      </c>
      <c r="I437" s="7">
        <v>1615</v>
      </c>
      <c r="J437" s="7">
        <v>1694</v>
      </c>
      <c r="K437" s="7">
        <v>1928</v>
      </c>
    </row>
    <row r="438" spans="1:11" ht="16.5">
      <c r="A438" s="184" t="s">
        <v>133</v>
      </c>
      <c r="B438" s="7">
        <v>469</v>
      </c>
      <c r="C438" s="7">
        <v>750</v>
      </c>
      <c r="D438" s="7">
        <v>896</v>
      </c>
      <c r="E438" s="7">
        <v>1122</v>
      </c>
      <c r="F438" s="7">
        <v>1141</v>
      </c>
      <c r="G438" s="7">
        <v>1390</v>
      </c>
      <c r="H438" s="7">
        <v>1703</v>
      </c>
      <c r="I438" s="7">
        <v>2086</v>
      </c>
      <c r="J438" s="7">
        <v>2442</v>
      </c>
      <c r="K438" s="7">
        <v>2708</v>
      </c>
    </row>
    <row r="439" spans="1:11" ht="16.5">
      <c r="A439" s="213" t="s">
        <v>130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ht="16.5">
      <c r="A440" s="185" t="s">
        <v>286</v>
      </c>
      <c r="B440" s="10" t="s">
        <v>0</v>
      </c>
      <c r="C440" s="10" t="s">
        <v>0</v>
      </c>
      <c r="D440" s="10" t="s">
        <v>0</v>
      </c>
      <c r="E440" s="10" t="s">
        <v>0</v>
      </c>
      <c r="F440" s="10">
        <v>675.228605932552</v>
      </c>
      <c r="G440" s="10">
        <v>915.0069606940551</v>
      </c>
      <c r="H440" s="10">
        <v>716.201028806584</v>
      </c>
      <c r="I440" s="10">
        <v>1478.4798353909464</v>
      </c>
      <c r="J440" s="10">
        <v>1504.4478671893012</v>
      </c>
      <c r="K440" s="10">
        <v>1532.396731485312</v>
      </c>
    </row>
    <row r="441" spans="2:11" ht="16.5">
      <c r="B441" s="33"/>
      <c r="C441" s="33"/>
      <c r="D441" s="33"/>
      <c r="E441" s="33"/>
      <c r="F441" s="33"/>
      <c r="G441" s="33"/>
      <c r="H441" s="33"/>
      <c r="I441" s="33"/>
      <c r="J441" s="33"/>
      <c r="K441" s="33"/>
    </row>
    <row r="442" spans="1:11" ht="16.5">
      <c r="A442" s="4"/>
      <c r="B442" s="33"/>
      <c r="C442" s="33"/>
      <c r="D442" s="33"/>
      <c r="E442" s="33"/>
      <c r="F442" s="33"/>
      <c r="G442" s="33"/>
      <c r="H442" s="33"/>
      <c r="I442" s="33"/>
      <c r="J442" s="33"/>
      <c r="K442" s="33"/>
    </row>
    <row r="443" spans="1:11" ht="13.5" customHeight="1">
      <c r="A443" s="222" t="s">
        <v>323</v>
      </c>
      <c r="B443" s="222"/>
      <c r="C443" s="222"/>
      <c r="D443" s="222"/>
      <c r="E443" s="222"/>
      <c r="F443" s="222"/>
      <c r="G443" s="222"/>
      <c r="H443" s="222"/>
      <c r="I443" s="30"/>
      <c r="J443" s="33"/>
      <c r="K443" s="33"/>
    </row>
    <row r="444" spans="1:13" ht="16.5">
      <c r="A444" s="20"/>
      <c r="B444" s="12">
        <v>1994</v>
      </c>
      <c r="C444" s="12">
        <v>1995</v>
      </c>
      <c r="D444" s="12">
        <v>1996</v>
      </c>
      <c r="E444" s="12">
        <v>1997</v>
      </c>
      <c r="F444" s="12">
        <v>1998</v>
      </c>
      <c r="G444" s="12">
        <v>1999</v>
      </c>
      <c r="H444" s="12">
        <v>2000</v>
      </c>
      <c r="I444" s="46"/>
      <c r="J444" s="46"/>
      <c r="K444" s="36"/>
      <c r="L444" s="36"/>
      <c r="M444" s="36"/>
    </row>
    <row r="445" spans="1:13" ht="16.5">
      <c r="A445" s="21" t="s">
        <v>7</v>
      </c>
      <c r="B445" s="52">
        <v>1177.4</v>
      </c>
      <c r="C445" s="52">
        <v>1101.1</v>
      </c>
      <c r="D445" s="52">
        <v>1116</v>
      </c>
      <c r="E445" s="52">
        <v>976</v>
      </c>
      <c r="F445" s="52">
        <v>687.5</v>
      </c>
      <c r="G445" s="52">
        <v>588.4639999999999</v>
      </c>
      <c r="H445" s="52">
        <v>455.73699999999997</v>
      </c>
      <c r="I445" s="46"/>
      <c r="J445" s="46"/>
      <c r="K445" s="36"/>
      <c r="L445" s="36"/>
      <c r="M445" s="36"/>
    </row>
    <row r="446" spans="1:13" ht="16.5">
      <c r="A446" s="74" t="s">
        <v>287</v>
      </c>
      <c r="B446" s="3">
        <v>272.4</v>
      </c>
      <c r="C446" s="3">
        <v>210.3</v>
      </c>
      <c r="D446" s="3">
        <v>271</v>
      </c>
      <c r="E446" s="3">
        <v>198</v>
      </c>
      <c r="F446" s="3">
        <v>136.1</v>
      </c>
      <c r="G446" s="3">
        <v>143.864</v>
      </c>
      <c r="H446" s="3">
        <v>104.737</v>
      </c>
      <c r="I446" s="33"/>
      <c r="J446" s="33"/>
      <c r="L446" s="135"/>
      <c r="M446" s="135"/>
    </row>
    <row r="447" spans="1:13" ht="16.5">
      <c r="A447" s="74" t="s">
        <v>263</v>
      </c>
      <c r="B447" s="3">
        <v>905</v>
      </c>
      <c r="C447" s="3">
        <v>890.8</v>
      </c>
      <c r="D447" s="3">
        <v>845</v>
      </c>
      <c r="E447" s="3">
        <v>778</v>
      </c>
      <c r="F447" s="3">
        <v>547.1</v>
      </c>
      <c r="G447" s="3">
        <v>435.3</v>
      </c>
      <c r="H447" s="3">
        <v>337</v>
      </c>
      <c r="I447" s="33"/>
      <c r="J447" s="33"/>
      <c r="L447" s="135"/>
      <c r="M447" s="135"/>
    </row>
    <row r="448" spans="1:12" ht="16.5">
      <c r="A448" s="5" t="s">
        <v>288</v>
      </c>
      <c r="B448" s="6" t="s">
        <v>8</v>
      </c>
      <c r="C448" s="6">
        <v>47.8</v>
      </c>
      <c r="D448" s="6">
        <v>113</v>
      </c>
      <c r="E448" s="6">
        <v>130</v>
      </c>
      <c r="F448" s="6">
        <v>1</v>
      </c>
      <c r="G448" s="6">
        <v>0</v>
      </c>
      <c r="H448" s="6">
        <v>0</v>
      </c>
      <c r="I448" s="33"/>
      <c r="J448" s="33"/>
      <c r="L448" s="135"/>
    </row>
    <row r="449" spans="1:13" ht="16.5">
      <c r="A449" s="5" t="s">
        <v>27</v>
      </c>
      <c r="B449" s="6">
        <v>905</v>
      </c>
      <c r="C449" s="6">
        <v>843</v>
      </c>
      <c r="D449" s="6">
        <v>732</v>
      </c>
      <c r="E449" s="6">
        <v>648</v>
      </c>
      <c r="F449" s="6">
        <v>546.1</v>
      </c>
      <c r="G449" s="6">
        <v>435.3</v>
      </c>
      <c r="H449" s="6">
        <v>337</v>
      </c>
      <c r="I449" s="33"/>
      <c r="J449" s="33"/>
      <c r="L449" s="135"/>
      <c r="M449" s="135"/>
    </row>
    <row r="450" spans="1:10" ht="16.5">
      <c r="A450" s="136" t="s">
        <v>101</v>
      </c>
      <c r="B450" s="6"/>
      <c r="C450" s="6"/>
      <c r="D450" s="6"/>
      <c r="E450" s="6"/>
      <c r="F450" s="6"/>
      <c r="G450" s="6"/>
      <c r="H450" s="6"/>
      <c r="I450" s="33"/>
      <c r="J450" s="33"/>
    </row>
    <row r="451" spans="1:10" ht="16.5">
      <c r="A451" s="97" t="s">
        <v>289</v>
      </c>
      <c r="B451" s="6">
        <v>541</v>
      </c>
      <c r="C451" s="6">
        <v>488</v>
      </c>
      <c r="D451" s="6">
        <v>419</v>
      </c>
      <c r="E451" s="6">
        <v>341</v>
      </c>
      <c r="F451" s="7">
        <v>287.3</v>
      </c>
      <c r="G451" s="7">
        <v>193.5</v>
      </c>
      <c r="H451" s="6">
        <v>135</v>
      </c>
      <c r="I451" s="33"/>
      <c r="J451" s="33"/>
    </row>
    <row r="452" spans="1:10" ht="16.5">
      <c r="A452" s="97" t="s">
        <v>135</v>
      </c>
      <c r="B452" s="7">
        <v>364</v>
      </c>
      <c r="C452" s="7">
        <v>355</v>
      </c>
      <c r="D452" s="7">
        <v>313</v>
      </c>
      <c r="E452" s="7">
        <v>307</v>
      </c>
      <c r="F452" s="7">
        <v>258.8</v>
      </c>
      <c r="G452" s="7">
        <v>241.8</v>
      </c>
      <c r="H452" s="6">
        <v>202</v>
      </c>
      <c r="I452" s="33"/>
      <c r="J452" s="33"/>
    </row>
    <row r="453" spans="1:10" ht="16.5">
      <c r="A453" s="137" t="s">
        <v>290</v>
      </c>
      <c r="B453" s="10" t="s">
        <v>0</v>
      </c>
      <c r="C453" s="10" t="s">
        <v>0</v>
      </c>
      <c r="D453" s="10" t="s">
        <v>0</v>
      </c>
      <c r="E453" s="10" t="s">
        <v>0</v>
      </c>
      <c r="F453" s="134">
        <v>4.3</v>
      </c>
      <c r="G453" s="134">
        <v>9.3</v>
      </c>
      <c r="H453" s="134">
        <v>14</v>
      </c>
      <c r="I453" s="33"/>
      <c r="J453" s="33"/>
    </row>
    <row r="454" spans="1:10" ht="16.5">
      <c r="A454" s="138"/>
      <c r="B454" s="139"/>
      <c r="C454" s="139"/>
      <c r="D454" s="139"/>
      <c r="E454" s="139"/>
      <c r="F454" s="140"/>
      <c r="G454" s="140"/>
      <c r="H454" s="33"/>
      <c r="I454" s="33"/>
      <c r="J454" s="33"/>
    </row>
    <row r="455" spans="1:10" ht="16.5">
      <c r="A455" s="138"/>
      <c r="B455" s="139"/>
      <c r="C455" s="139"/>
      <c r="D455" s="139"/>
      <c r="E455" s="139"/>
      <c r="F455" s="140"/>
      <c r="G455" s="140"/>
      <c r="H455" s="33"/>
      <c r="I455" s="33"/>
      <c r="J455" s="33"/>
    </row>
    <row r="456" spans="1:8" ht="13.5" customHeight="1">
      <c r="A456" s="222" t="s">
        <v>322</v>
      </c>
      <c r="B456" s="222"/>
      <c r="C456" s="222"/>
      <c r="D456" s="222"/>
      <c r="E456" s="222"/>
      <c r="F456" s="222"/>
      <c r="G456" s="222"/>
      <c r="H456" s="222"/>
    </row>
    <row r="457" spans="1:8" ht="16.5">
      <c r="A457" s="20"/>
      <c r="B457" s="12">
        <v>1994</v>
      </c>
      <c r="C457" s="12">
        <v>1995</v>
      </c>
      <c r="D457" s="12">
        <v>1996</v>
      </c>
      <c r="E457" s="12">
        <v>1997</v>
      </c>
      <c r="F457" s="12">
        <v>1998</v>
      </c>
      <c r="G457" s="12">
        <v>1999</v>
      </c>
      <c r="H457" s="12">
        <v>2000</v>
      </c>
    </row>
    <row r="458" spans="1:8" ht="16.5">
      <c r="A458" s="21" t="s">
        <v>7</v>
      </c>
      <c r="B458" s="59">
        <v>303</v>
      </c>
      <c r="C458" s="59">
        <v>283</v>
      </c>
      <c r="D458" s="59">
        <v>233</v>
      </c>
      <c r="E458" s="59">
        <v>206</v>
      </c>
      <c r="F458" s="59">
        <v>190.6</v>
      </c>
      <c r="G458" s="59">
        <v>577.765</v>
      </c>
      <c r="H458" s="59">
        <v>407.615</v>
      </c>
    </row>
    <row r="459" spans="1:8" ht="16.5">
      <c r="A459" s="74" t="s">
        <v>287</v>
      </c>
      <c r="B459" s="59" t="s">
        <v>0</v>
      </c>
      <c r="C459" s="59" t="s">
        <v>0</v>
      </c>
      <c r="D459" s="59" t="s">
        <v>0</v>
      </c>
      <c r="E459" s="59" t="s">
        <v>0</v>
      </c>
      <c r="F459" s="59" t="s">
        <v>0</v>
      </c>
      <c r="G459" s="141">
        <v>397.865</v>
      </c>
      <c r="H459" s="141">
        <v>245.615</v>
      </c>
    </row>
    <row r="460" spans="1:8" ht="16.5">
      <c r="A460" s="34" t="s">
        <v>9</v>
      </c>
      <c r="B460" s="141">
        <v>303</v>
      </c>
      <c r="C460" s="141">
        <v>283</v>
      </c>
      <c r="D460" s="141">
        <v>233</v>
      </c>
      <c r="E460" s="141">
        <v>206</v>
      </c>
      <c r="F460" s="141">
        <v>190.6</v>
      </c>
      <c r="G460" s="141">
        <v>178.9</v>
      </c>
      <c r="H460" s="141">
        <v>161</v>
      </c>
    </row>
    <row r="461" spans="1:8" ht="16.5" customHeight="1">
      <c r="A461" s="97" t="s">
        <v>289</v>
      </c>
      <c r="B461" s="60">
        <v>178</v>
      </c>
      <c r="C461" s="60">
        <v>174</v>
      </c>
      <c r="D461" s="60">
        <v>180</v>
      </c>
      <c r="E461" s="60">
        <v>136</v>
      </c>
      <c r="F461" s="60">
        <v>115</v>
      </c>
      <c r="G461" s="60">
        <v>102</v>
      </c>
      <c r="H461" s="60">
        <v>88</v>
      </c>
    </row>
    <row r="462" spans="1:8" ht="16.5">
      <c r="A462" s="97" t="s">
        <v>135</v>
      </c>
      <c r="B462" s="60">
        <v>125</v>
      </c>
      <c r="C462" s="60">
        <v>109</v>
      </c>
      <c r="D462" s="60">
        <v>53</v>
      </c>
      <c r="E462" s="60">
        <v>70</v>
      </c>
      <c r="F462" s="60">
        <v>76</v>
      </c>
      <c r="G462" s="60">
        <v>77</v>
      </c>
      <c r="H462" s="60">
        <v>73</v>
      </c>
    </row>
    <row r="463" spans="1:8" ht="16.5">
      <c r="A463" s="137" t="s">
        <v>291</v>
      </c>
      <c r="B463" s="62" t="s">
        <v>0</v>
      </c>
      <c r="C463" s="62" t="s">
        <v>0</v>
      </c>
      <c r="D463" s="62" t="s">
        <v>0</v>
      </c>
      <c r="E463" s="62" t="s">
        <v>0</v>
      </c>
      <c r="F463" s="142">
        <v>0</v>
      </c>
      <c r="G463" s="142">
        <v>1</v>
      </c>
      <c r="H463" s="142">
        <v>1</v>
      </c>
    </row>
    <row r="464" spans="1:2" ht="16.5">
      <c r="A464" s="143"/>
      <c r="B464" s="135"/>
    </row>
    <row r="466" spans="1:3" ht="23.25">
      <c r="A466" s="227" t="s">
        <v>177</v>
      </c>
      <c r="B466" s="227"/>
      <c r="C466" s="227"/>
    </row>
    <row r="469" spans="1:11" ht="13.5" customHeight="1">
      <c r="A469" s="222" t="s">
        <v>292</v>
      </c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</row>
    <row r="470" spans="1:23" ht="16.5">
      <c r="A470" s="11"/>
      <c r="B470" s="12">
        <v>1992</v>
      </c>
      <c r="C470" s="12">
        <v>1993</v>
      </c>
      <c r="D470" s="12">
        <v>1994</v>
      </c>
      <c r="E470" s="12">
        <v>1995</v>
      </c>
      <c r="F470" s="12">
        <v>1996</v>
      </c>
      <c r="G470" s="12">
        <v>1997</v>
      </c>
      <c r="H470" s="12">
        <v>1998</v>
      </c>
      <c r="I470" s="12">
        <v>1999</v>
      </c>
      <c r="J470" s="12">
        <v>2000</v>
      </c>
      <c r="K470" s="12">
        <v>2001</v>
      </c>
      <c r="L470" s="201"/>
      <c r="M470" s="190"/>
      <c r="N470" s="190"/>
      <c r="O470" s="190"/>
      <c r="P470" s="190"/>
      <c r="Q470" s="190"/>
      <c r="R470" s="190"/>
      <c r="S470" s="190"/>
      <c r="T470" s="190"/>
      <c r="U470" s="190"/>
      <c r="V470" s="190"/>
      <c r="W470" s="190"/>
    </row>
    <row r="471" spans="1:23" ht="16.5">
      <c r="A471" s="144" t="s">
        <v>149</v>
      </c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199"/>
      <c r="M471" s="190"/>
      <c r="N471" s="190"/>
      <c r="O471" s="190"/>
      <c r="P471" s="190"/>
      <c r="Q471" s="190"/>
      <c r="R471" s="190"/>
      <c r="S471" s="190"/>
      <c r="T471" s="190"/>
      <c r="U471" s="190"/>
      <c r="V471" s="190"/>
      <c r="W471" s="190"/>
    </row>
    <row r="472" spans="1:23" ht="16.5">
      <c r="A472" s="21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192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</row>
    <row r="473" spans="1:23" ht="16.5">
      <c r="A473" s="34" t="s">
        <v>293</v>
      </c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99"/>
      <c r="M473" s="194"/>
      <c r="N473" s="190"/>
      <c r="O473" s="190"/>
      <c r="P473" s="194"/>
      <c r="Q473" s="190"/>
      <c r="R473" s="190"/>
      <c r="S473" s="190"/>
      <c r="T473" s="190"/>
      <c r="U473" s="194"/>
      <c r="V473" s="190"/>
      <c r="W473" s="190"/>
    </row>
    <row r="474" spans="1:23" ht="16.5">
      <c r="A474" s="123" t="s">
        <v>294</v>
      </c>
      <c r="B474" s="89"/>
      <c r="C474" s="89"/>
      <c r="D474" s="89"/>
      <c r="E474" s="89"/>
      <c r="F474" s="89"/>
      <c r="G474" s="89"/>
      <c r="H474" s="89"/>
      <c r="I474" s="89"/>
      <c r="J474" s="89"/>
      <c r="K474" s="145"/>
      <c r="L474" s="199"/>
      <c r="M474" s="194"/>
      <c r="N474" s="194"/>
      <c r="O474" s="190"/>
      <c r="P474" s="190"/>
      <c r="Q474" s="194"/>
      <c r="R474" s="194"/>
      <c r="S474" s="190"/>
      <c r="T474" s="190"/>
      <c r="U474" s="190"/>
      <c r="V474" s="194"/>
      <c r="W474" s="190"/>
    </row>
    <row r="475" spans="1:23" ht="16.5">
      <c r="A475" s="214" t="s">
        <v>340</v>
      </c>
      <c r="B475" s="89" t="s">
        <v>0</v>
      </c>
      <c r="C475" s="89" t="s">
        <v>0</v>
      </c>
      <c r="D475" s="89" t="s">
        <v>0</v>
      </c>
      <c r="E475" s="89" t="s">
        <v>0</v>
      </c>
      <c r="F475" s="89">
        <v>2.02</v>
      </c>
      <c r="G475" s="89">
        <v>2.45</v>
      </c>
      <c r="H475" s="146">
        <v>2.33</v>
      </c>
      <c r="I475" s="89">
        <v>2.31</v>
      </c>
      <c r="J475" s="89">
        <v>2.38</v>
      </c>
      <c r="K475" s="120">
        <v>2.16</v>
      </c>
      <c r="L475" s="199"/>
      <c r="M475" s="194"/>
      <c r="N475" s="190"/>
      <c r="O475" s="190"/>
      <c r="P475" s="190"/>
      <c r="Q475" s="190"/>
      <c r="R475" s="194"/>
      <c r="S475" s="194"/>
      <c r="T475" s="190"/>
      <c r="U475" s="190"/>
      <c r="V475" s="194"/>
      <c r="W475" s="190"/>
    </row>
    <row r="476" spans="1:23" ht="16.5">
      <c r="A476" s="214" t="s">
        <v>341</v>
      </c>
      <c r="B476" s="89" t="s">
        <v>0</v>
      </c>
      <c r="C476" s="89" t="s">
        <v>0</v>
      </c>
      <c r="D476" s="89" t="s">
        <v>0</v>
      </c>
      <c r="E476" s="89" t="s">
        <v>0</v>
      </c>
      <c r="F476" s="89" t="s">
        <v>0</v>
      </c>
      <c r="G476" s="89" t="s">
        <v>0</v>
      </c>
      <c r="H476" s="89">
        <v>1.98</v>
      </c>
      <c r="I476" s="89">
        <v>2.03</v>
      </c>
      <c r="J476" s="89">
        <v>2.01</v>
      </c>
      <c r="K476" s="120">
        <v>1.99</v>
      </c>
      <c r="L476" s="200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</row>
    <row r="477" spans="1:23" ht="16.5">
      <c r="A477" s="214" t="s">
        <v>295</v>
      </c>
      <c r="B477" s="89" t="s">
        <v>0</v>
      </c>
      <c r="C477" s="89" t="s">
        <v>0</v>
      </c>
      <c r="D477" s="89" t="s">
        <v>0</v>
      </c>
      <c r="E477" s="89" t="s">
        <v>0</v>
      </c>
      <c r="F477" s="89" t="s">
        <v>0</v>
      </c>
      <c r="G477" s="89">
        <v>1.52</v>
      </c>
      <c r="H477" s="146" t="s">
        <v>16</v>
      </c>
      <c r="I477" s="89">
        <v>1.51</v>
      </c>
      <c r="J477" s="89">
        <v>1.6</v>
      </c>
      <c r="K477" s="120">
        <v>1.81</v>
      </c>
      <c r="L477" s="199"/>
      <c r="M477" s="194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</row>
    <row r="478" spans="1:23" ht="16.5">
      <c r="A478" s="215" t="s">
        <v>140</v>
      </c>
      <c r="B478" s="120">
        <v>0.77</v>
      </c>
      <c r="C478" s="120">
        <v>0.89</v>
      </c>
      <c r="D478" s="120">
        <v>0.92</v>
      </c>
      <c r="E478" s="120">
        <v>0.93</v>
      </c>
      <c r="F478" s="120">
        <v>1.34</v>
      </c>
      <c r="G478" s="120">
        <v>1.62</v>
      </c>
      <c r="H478" s="120">
        <v>1.64</v>
      </c>
      <c r="I478" s="120">
        <v>1.59</v>
      </c>
      <c r="J478" s="89">
        <v>2.14</v>
      </c>
      <c r="K478" s="120">
        <v>2.82</v>
      </c>
      <c r="L478" s="199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</row>
    <row r="479" spans="1:23" ht="16.5">
      <c r="A479" s="214" t="s">
        <v>141</v>
      </c>
      <c r="B479" s="89">
        <v>1.77</v>
      </c>
      <c r="C479" s="89">
        <v>2.08</v>
      </c>
      <c r="D479" s="89">
        <v>2.12</v>
      </c>
      <c r="E479" s="89">
        <v>2.18</v>
      </c>
      <c r="F479" s="146" t="s">
        <v>18</v>
      </c>
      <c r="G479" s="89">
        <v>3.12</v>
      </c>
      <c r="H479" s="89">
        <v>3.53</v>
      </c>
      <c r="I479" s="89">
        <v>3.44</v>
      </c>
      <c r="J479" s="89">
        <v>4.03</v>
      </c>
      <c r="K479" s="89">
        <v>4.27</v>
      </c>
      <c r="L479" s="199"/>
      <c r="M479" s="190"/>
      <c r="N479" s="190"/>
      <c r="O479" s="190"/>
      <c r="P479" s="190"/>
      <c r="Q479" s="190"/>
      <c r="R479" s="190"/>
      <c r="S479" s="194"/>
      <c r="T479" s="190"/>
      <c r="U479" s="194"/>
      <c r="V479" s="190"/>
      <c r="W479" s="190"/>
    </row>
    <row r="480" spans="1:23" ht="16.5">
      <c r="A480" s="214" t="s">
        <v>142</v>
      </c>
      <c r="B480" s="89" t="s">
        <v>0</v>
      </c>
      <c r="C480" s="89" t="s">
        <v>0</v>
      </c>
      <c r="D480" s="89" t="s">
        <v>0</v>
      </c>
      <c r="E480" s="89" t="s">
        <v>0</v>
      </c>
      <c r="F480" s="89" t="s">
        <v>0</v>
      </c>
      <c r="G480" s="89">
        <v>1.09</v>
      </c>
      <c r="H480" s="89">
        <v>1.02</v>
      </c>
      <c r="I480" s="89">
        <v>0.99</v>
      </c>
      <c r="J480" s="89">
        <v>1.03</v>
      </c>
      <c r="K480" s="120">
        <v>1.3</v>
      </c>
      <c r="L480" s="202"/>
      <c r="M480" s="190"/>
      <c r="N480" s="190"/>
      <c r="O480" s="190"/>
      <c r="P480" s="190"/>
      <c r="Q480" s="190"/>
      <c r="R480" s="190"/>
      <c r="S480" s="190"/>
      <c r="T480" s="190"/>
      <c r="U480" s="194"/>
      <c r="V480" s="190"/>
      <c r="W480" s="190"/>
    </row>
    <row r="481" spans="1:23" ht="16.5">
      <c r="A481" s="215" t="s">
        <v>144</v>
      </c>
      <c r="B481" s="120"/>
      <c r="C481" s="120"/>
      <c r="D481" s="120"/>
      <c r="E481" s="120"/>
      <c r="F481" s="120">
        <v>1.33</v>
      </c>
      <c r="G481" s="120">
        <v>1.2</v>
      </c>
      <c r="H481" s="120">
        <v>1.26</v>
      </c>
      <c r="I481" s="120">
        <v>1.2</v>
      </c>
      <c r="J481" s="89">
        <v>1.95</v>
      </c>
      <c r="K481" s="120">
        <v>1.64</v>
      </c>
      <c r="L481" s="198"/>
      <c r="M481" s="190"/>
      <c r="N481" s="190"/>
      <c r="O481" s="190"/>
      <c r="P481" s="190"/>
      <c r="Q481" s="190"/>
      <c r="R481" s="190"/>
      <c r="S481" s="190"/>
      <c r="T481" s="190"/>
      <c r="U481" s="194"/>
      <c r="V481" s="190"/>
      <c r="W481" s="190"/>
    </row>
    <row r="482" spans="1:23" ht="16.5">
      <c r="A482" s="214" t="s">
        <v>143</v>
      </c>
      <c r="B482" s="89" t="s">
        <v>0</v>
      </c>
      <c r="C482" s="89" t="s">
        <v>0</v>
      </c>
      <c r="D482" s="89" t="s">
        <v>0</v>
      </c>
      <c r="E482" s="89" t="s">
        <v>0</v>
      </c>
      <c r="F482" s="89">
        <v>2.83</v>
      </c>
      <c r="G482" s="89">
        <v>2.78</v>
      </c>
      <c r="H482" s="89">
        <v>3.08</v>
      </c>
      <c r="I482" s="89">
        <v>3.03</v>
      </c>
      <c r="J482" s="89">
        <v>3.15</v>
      </c>
      <c r="K482" s="120">
        <v>3.59</v>
      </c>
      <c r="L482" s="199"/>
      <c r="M482" s="190"/>
      <c r="N482" s="190"/>
      <c r="O482" s="190"/>
      <c r="P482" s="190"/>
      <c r="Q482" s="190"/>
      <c r="R482" s="190"/>
      <c r="S482" s="190"/>
      <c r="T482" s="190"/>
      <c r="U482" s="194"/>
      <c r="V482" s="190"/>
      <c r="W482" s="190"/>
    </row>
    <row r="483" spans="1:23" ht="16.5">
      <c r="A483" s="214" t="s">
        <v>145</v>
      </c>
      <c r="B483" s="89" t="s">
        <v>0</v>
      </c>
      <c r="C483" s="89" t="s">
        <v>0</v>
      </c>
      <c r="D483" s="89" t="s">
        <v>0</v>
      </c>
      <c r="E483" s="89" t="s">
        <v>0</v>
      </c>
      <c r="F483" s="89" t="s">
        <v>0</v>
      </c>
      <c r="G483" s="146">
        <v>0.93</v>
      </c>
      <c r="H483" s="89">
        <v>0.91</v>
      </c>
      <c r="I483" s="146">
        <v>0.92</v>
      </c>
      <c r="J483" s="89">
        <v>0.88</v>
      </c>
      <c r="K483" s="120">
        <v>1.02</v>
      </c>
      <c r="L483" s="199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</row>
    <row r="484" spans="1:23" ht="16.5">
      <c r="A484" s="148" t="s">
        <v>136</v>
      </c>
      <c r="B484" s="145"/>
      <c r="C484" s="145"/>
      <c r="D484" s="145"/>
      <c r="E484" s="145"/>
      <c r="F484" s="145"/>
      <c r="G484" s="145"/>
      <c r="H484" s="145"/>
      <c r="I484" s="145"/>
      <c r="J484" s="145"/>
      <c r="K484" s="120"/>
      <c r="L484" s="200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0"/>
    </row>
    <row r="485" spans="1:23" ht="16.5">
      <c r="A485" s="214" t="s">
        <v>122</v>
      </c>
      <c r="B485" s="89" t="s">
        <v>0</v>
      </c>
      <c r="C485" s="89">
        <v>2.14</v>
      </c>
      <c r="D485" s="89">
        <v>2.48</v>
      </c>
      <c r="E485" s="89">
        <v>2.88</v>
      </c>
      <c r="F485" s="89">
        <v>3.76</v>
      </c>
      <c r="G485" s="89">
        <v>3.88</v>
      </c>
      <c r="H485" s="89">
        <v>4.04</v>
      </c>
      <c r="I485" s="89">
        <v>4.25</v>
      </c>
      <c r="J485" s="89" t="s">
        <v>22</v>
      </c>
      <c r="K485" s="120">
        <v>5.14</v>
      </c>
      <c r="L485" s="199"/>
      <c r="M485" s="194"/>
      <c r="N485" s="190"/>
      <c r="O485" s="190"/>
      <c r="P485" s="190"/>
      <c r="Q485" s="190"/>
      <c r="R485" s="190"/>
      <c r="S485" s="194"/>
      <c r="T485" s="190"/>
      <c r="U485" s="190"/>
      <c r="V485" s="190"/>
      <c r="W485" s="190"/>
    </row>
    <row r="486" spans="1:23" ht="16.5">
      <c r="A486" s="214" t="s">
        <v>137</v>
      </c>
      <c r="B486" s="89">
        <v>6.82</v>
      </c>
      <c r="C486" s="146" t="s">
        <v>10</v>
      </c>
      <c r="D486" s="89">
        <v>9.74</v>
      </c>
      <c r="E486" s="89">
        <v>9.98</v>
      </c>
      <c r="F486" s="89">
        <v>10.14</v>
      </c>
      <c r="G486" s="89">
        <v>12.73</v>
      </c>
      <c r="H486" s="146" t="s">
        <v>19</v>
      </c>
      <c r="I486" s="89">
        <v>15.28</v>
      </c>
      <c r="J486" s="89">
        <v>16.92</v>
      </c>
      <c r="K486" s="120">
        <v>18.67</v>
      </c>
      <c r="L486" s="199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</row>
    <row r="487" spans="1:23" ht="16.5">
      <c r="A487" s="214" t="s">
        <v>138</v>
      </c>
      <c r="B487" s="89">
        <v>7.79</v>
      </c>
      <c r="C487" s="89">
        <v>8.82</v>
      </c>
      <c r="D487" s="146" t="s">
        <v>11</v>
      </c>
      <c r="E487" s="146" t="s">
        <v>12</v>
      </c>
      <c r="F487" s="89">
        <v>16.51</v>
      </c>
      <c r="G487" s="89">
        <v>17.95</v>
      </c>
      <c r="H487" s="89">
        <v>18.46</v>
      </c>
      <c r="I487" s="146" t="s">
        <v>21</v>
      </c>
      <c r="J487" s="89" t="s">
        <v>23</v>
      </c>
      <c r="K487" s="120">
        <v>27.37</v>
      </c>
      <c r="L487" s="200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0"/>
    </row>
    <row r="488" spans="1:23" ht="16.5">
      <c r="A488" s="214" t="s">
        <v>296</v>
      </c>
      <c r="B488" s="89">
        <v>6.96</v>
      </c>
      <c r="C488" s="89">
        <v>8.91</v>
      </c>
      <c r="D488" s="89">
        <v>9.55</v>
      </c>
      <c r="E488" s="89">
        <v>10.77</v>
      </c>
      <c r="F488" s="89">
        <v>13.57</v>
      </c>
      <c r="G488" s="89">
        <v>22.52</v>
      </c>
      <c r="H488" s="89">
        <v>23.12</v>
      </c>
      <c r="I488" s="89">
        <v>25.72</v>
      </c>
      <c r="J488" s="89" t="s">
        <v>24</v>
      </c>
      <c r="K488" s="120">
        <v>30.47</v>
      </c>
      <c r="L488" s="199"/>
      <c r="M488" s="190"/>
      <c r="N488" s="190"/>
      <c r="O488" s="190"/>
      <c r="P488" s="190"/>
      <c r="Q488" s="190"/>
      <c r="R488" s="190"/>
      <c r="S488" s="190"/>
      <c r="T488" s="190"/>
      <c r="U488" s="190"/>
      <c r="V488" s="190"/>
      <c r="W488" s="190"/>
    </row>
    <row r="489" spans="1:23" ht="16.5">
      <c r="A489" s="214" t="s">
        <v>297</v>
      </c>
      <c r="B489" s="89" t="s">
        <v>0</v>
      </c>
      <c r="C489" s="89" t="s">
        <v>0</v>
      </c>
      <c r="D489" s="89" t="s">
        <v>0</v>
      </c>
      <c r="E489" s="89" t="s">
        <v>0</v>
      </c>
      <c r="F489" s="89">
        <v>13.57</v>
      </c>
      <c r="G489" s="89">
        <v>22.35</v>
      </c>
      <c r="H489" s="89">
        <v>23.41</v>
      </c>
      <c r="I489" s="89">
        <v>25.01</v>
      </c>
      <c r="J489" s="89">
        <v>26.06</v>
      </c>
      <c r="K489" s="120">
        <v>30.11</v>
      </c>
      <c r="L489" s="199"/>
      <c r="M489" s="190"/>
      <c r="N489" s="190"/>
      <c r="O489" s="190"/>
      <c r="P489" s="190"/>
      <c r="Q489" s="190"/>
      <c r="R489" s="190"/>
      <c r="S489" s="190"/>
      <c r="T489" s="194"/>
      <c r="U489" s="190"/>
      <c r="V489" s="194"/>
      <c r="W489" s="190"/>
    </row>
    <row r="490" spans="1:23" ht="16.5">
      <c r="A490" s="214" t="s">
        <v>326</v>
      </c>
      <c r="B490" s="89" t="s">
        <v>0</v>
      </c>
      <c r="C490" s="89" t="s">
        <v>0</v>
      </c>
      <c r="D490" s="89" t="s">
        <v>0</v>
      </c>
      <c r="E490" s="89" t="s">
        <v>0</v>
      </c>
      <c r="F490" s="89">
        <v>0.8</v>
      </c>
      <c r="G490" s="89">
        <v>0.82</v>
      </c>
      <c r="H490" s="89">
        <v>0.8</v>
      </c>
      <c r="I490" s="89">
        <v>0.79</v>
      </c>
      <c r="J490" s="89">
        <v>1.35</v>
      </c>
      <c r="K490" s="120">
        <v>1.02</v>
      </c>
      <c r="L490" s="199"/>
      <c r="M490" s="190"/>
      <c r="N490" s="190"/>
      <c r="O490" s="190"/>
      <c r="P490" s="194"/>
      <c r="Q490" s="190"/>
      <c r="R490" s="190"/>
      <c r="S490" s="190"/>
      <c r="T490" s="194"/>
      <c r="U490" s="190"/>
      <c r="V490" s="190"/>
      <c r="W490" s="190"/>
    </row>
    <row r="491" spans="1:23" ht="16.5">
      <c r="A491" s="214" t="s">
        <v>327</v>
      </c>
      <c r="B491" s="89" t="s">
        <v>0</v>
      </c>
      <c r="C491" s="89" t="s">
        <v>0</v>
      </c>
      <c r="D491" s="89" t="s">
        <v>0</v>
      </c>
      <c r="E491" s="89" t="s">
        <v>0</v>
      </c>
      <c r="F491" s="89">
        <v>2.15</v>
      </c>
      <c r="G491" s="89">
        <v>2.38</v>
      </c>
      <c r="H491" s="89">
        <v>2.4</v>
      </c>
      <c r="I491" s="89">
        <v>2.12</v>
      </c>
      <c r="J491" s="89">
        <v>3.56</v>
      </c>
      <c r="K491" s="120">
        <v>4.01</v>
      </c>
      <c r="L491" s="199"/>
      <c r="M491" s="194"/>
      <c r="N491" s="190"/>
      <c r="O491" s="194"/>
      <c r="P491" s="190"/>
      <c r="Q491" s="190"/>
      <c r="R491" s="190"/>
      <c r="S491" s="190"/>
      <c r="T491" s="190"/>
      <c r="U491" s="190"/>
      <c r="V491" s="190"/>
      <c r="W491" s="190"/>
    </row>
    <row r="492" spans="1:23" ht="16.5">
      <c r="A492" s="26"/>
      <c r="B492" s="89"/>
      <c r="C492" s="89"/>
      <c r="D492" s="89"/>
      <c r="E492" s="89"/>
      <c r="F492" s="89"/>
      <c r="G492" s="89"/>
      <c r="H492" s="89"/>
      <c r="I492" s="89"/>
      <c r="J492" s="89"/>
      <c r="K492" s="120"/>
      <c r="L492" s="199"/>
      <c r="M492" s="190"/>
      <c r="N492" s="190"/>
      <c r="O492" s="190"/>
      <c r="P492" s="194"/>
      <c r="Q492" s="190"/>
      <c r="R492" s="190"/>
      <c r="S492" s="190"/>
      <c r="T492" s="194"/>
      <c r="U492" s="190"/>
      <c r="V492" s="194"/>
      <c r="W492" s="190"/>
    </row>
    <row r="493" spans="1:23" ht="16.5">
      <c r="A493" s="21" t="s">
        <v>150</v>
      </c>
      <c r="B493" s="89"/>
      <c r="C493" s="89"/>
      <c r="D493" s="89"/>
      <c r="E493" s="89"/>
      <c r="F493" s="89"/>
      <c r="G493" s="89"/>
      <c r="H493" s="89"/>
      <c r="I493" s="89"/>
      <c r="J493" s="89"/>
      <c r="K493" s="120"/>
      <c r="L493" s="199"/>
      <c r="M493" s="194"/>
      <c r="N493" s="190"/>
      <c r="O493" s="190"/>
      <c r="P493" s="190"/>
      <c r="Q493" s="190"/>
      <c r="R493" s="190"/>
      <c r="S493" s="190"/>
      <c r="T493" s="194"/>
      <c r="U493" s="190"/>
      <c r="V493" s="190"/>
      <c r="W493" s="190"/>
    </row>
    <row r="494" spans="1:23" ht="16.5">
      <c r="A494" s="214" t="s">
        <v>148</v>
      </c>
      <c r="B494" s="89">
        <v>1.16</v>
      </c>
      <c r="C494" s="89">
        <v>1.87</v>
      </c>
      <c r="D494" s="89">
        <v>1.88</v>
      </c>
      <c r="E494" s="89">
        <v>2.02</v>
      </c>
      <c r="F494" s="89">
        <v>2.05</v>
      </c>
      <c r="G494" s="146" t="s">
        <v>15</v>
      </c>
      <c r="H494" s="89">
        <v>2.13</v>
      </c>
      <c r="I494" s="89">
        <v>2.07</v>
      </c>
      <c r="J494" s="89">
        <v>2.19</v>
      </c>
      <c r="K494" s="120">
        <v>2.24</v>
      </c>
      <c r="L494" s="191"/>
      <c r="M494" s="194"/>
      <c r="N494" s="190"/>
      <c r="O494" s="190"/>
      <c r="P494" s="190"/>
      <c r="Q494" s="190"/>
      <c r="R494" s="194"/>
      <c r="S494" s="190"/>
      <c r="T494" s="190"/>
      <c r="U494" s="194"/>
      <c r="V494" s="194"/>
      <c r="W494" s="190"/>
    </row>
    <row r="495" spans="1:23" ht="16.5">
      <c r="A495" s="26"/>
      <c r="B495" s="89"/>
      <c r="C495" s="89"/>
      <c r="D495" s="89"/>
      <c r="E495" s="89"/>
      <c r="F495" s="89"/>
      <c r="G495" s="146"/>
      <c r="H495" s="89"/>
      <c r="I495" s="89"/>
      <c r="J495" s="89"/>
      <c r="K495" s="120"/>
      <c r="L495" s="195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0"/>
    </row>
    <row r="496" spans="1:23" ht="16.5">
      <c r="A496" s="34" t="s">
        <v>298</v>
      </c>
      <c r="B496" s="145"/>
      <c r="C496" s="145"/>
      <c r="D496" s="145"/>
      <c r="E496" s="145"/>
      <c r="F496" s="145"/>
      <c r="G496" s="145"/>
      <c r="H496" s="145"/>
      <c r="I496" s="145"/>
      <c r="J496" s="145"/>
      <c r="K496" s="120"/>
      <c r="L496" s="199"/>
      <c r="M496" s="190"/>
      <c r="N496" s="190"/>
      <c r="O496" s="190"/>
      <c r="P496" s="190"/>
      <c r="Q496" s="190"/>
      <c r="R496" s="190"/>
      <c r="S496" s="190"/>
      <c r="T496" s="190"/>
      <c r="U496" s="194"/>
      <c r="V496" s="190"/>
      <c r="W496" s="197"/>
    </row>
    <row r="497" spans="1:11" ht="16.5">
      <c r="A497" s="214" t="s">
        <v>324</v>
      </c>
      <c r="B497" s="89">
        <v>6.17</v>
      </c>
      <c r="C497" s="89">
        <v>7.73</v>
      </c>
      <c r="D497" s="89">
        <v>8.24</v>
      </c>
      <c r="E497" s="146" t="s">
        <v>13</v>
      </c>
      <c r="F497" s="146" t="s">
        <v>14</v>
      </c>
      <c r="G497" s="89">
        <v>9.79</v>
      </c>
      <c r="H497" s="89">
        <v>10.72</v>
      </c>
      <c r="I497" s="146" t="s">
        <v>17</v>
      </c>
      <c r="J497" s="89">
        <v>15</v>
      </c>
      <c r="K497" s="120">
        <v>20.07</v>
      </c>
    </row>
    <row r="498" spans="1:11" ht="16.5">
      <c r="A498" s="215" t="s">
        <v>139</v>
      </c>
      <c r="B498" s="120">
        <v>6.66</v>
      </c>
      <c r="C498" s="120">
        <v>8.37</v>
      </c>
      <c r="D498" s="120">
        <v>8.19</v>
      </c>
      <c r="E498" s="120">
        <v>9.23</v>
      </c>
      <c r="F498" s="120">
        <v>9.28</v>
      </c>
      <c r="G498" s="120">
        <v>9.82</v>
      </c>
      <c r="H498" s="120">
        <v>10.46</v>
      </c>
      <c r="I498" s="120">
        <v>12.31</v>
      </c>
      <c r="J498" s="120">
        <v>15.13</v>
      </c>
      <c r="K498" s="120">
        <v>22.28</v>
      </c>
    </row>
    <row r="499" spans="1:11" ht="16.5">
      <c r="A499" s="147"/>
      <c r="B499" s="120"/>
      <c r="C499" s="120"/>
      <c r="D499" s="120"/>
      <c r="E499" s="120"/>
      <c r="F499" s="120"/>
      <c r="G499" s="120"/>
      <c r="H499" s="120"/>
      <c r="I499" s="120"/>
      <c r="J499" s="120"/>
      <c r="K499" s="120"/>
    </row>
    <row r="500" spans="1:11" ht="16.5">
      <c r="A500" s="149" t="s">
        <v>129</v>
      </c>
      <c r="B500" s="120"/>
      <c r="C500" s="120"/>
      <c r="D500" s="120"/>
      <c r="E500" s="120"/>
      <c r="F500" s="120"/>
      <c r="G500" s="120"/>
      <c r="H500" s="120"/>
      <c r="I500" s="120"/>
      <c r="J500" s="120"/>
      <c r="K500" s="120"/>
    </row>
    <row r="501" spans="1:11" ht="16.5">
      <c r="A501" s="150"/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</row>
    <row r="502" spans="1:11" ht="16.5">
      <c r="A502" s="150" t="s">
        <v>116</v>
      </c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</row>
    <row r="503" spans="1:11" ht="16.5">
      <c r="A503" s="214" t="s">
        <v>325</v>
      </c>
      <c r="B503" s="89" t="s">
        <v>0</v>
      </c>
      <c r="C503" s="146">
        <v>2.2</v>
      </c>
      <c r="D503" s="89">
        <v>2.83</v>
      </c>
      <c r="E503" s="89">
        <v>2.91</v>
      </c>
      <c r="F503" s="89">
        <v>2.93</v>
      </c>
      <c r="G503" s="146">
        <v>3.31</v>
      </c>
      <c r="H503" s="89">
        <v>3.49</v>
      </c>
      <c r="I503" s="89">
        <v>3.79</v>
      </c>
      <c r="J503" s="89">
        <v>3.71</v>
      </c>
      <c r="K503" s="120">
        <v>4.2</v>
      </c>
    </row>
    <row r="504" spans="1:11" ht="16.5">
      <c r="A504" s="214" t="s">
        <v>146</v>
      </c>
      <c r="B504" s="146">
        <v>0.7</v>
      </c>
      <c r="C504" s="89">
        <v>1.23</v>
      </c>
      <c r="D504" s="89">
        <v>1.63</v>
      </c>
      <c r="E504" s="89">
        <v>1.65</v>
      </c>
      <c r="F504" s="89">
        <v>1.87</v>
      </c>
      <c r="G504" s="89">
        <v>1.95</v>
      </c>
      <c r="H504" s="89">
        <v>2.25</v>
      </c>
      <c r="I504" s="89">
        <v>2.19</v>
      </c>
      <c r="J504" s="89">
        <v>2.71</v>
      </c>
      <c r="K504" s="120">
        <v>4.08</v>
      </c>
    </row>
    <row r="505" spans="1:11" ht="16.5">
      <c r="A505" s="208" t="s">
        <v>147</v>
      </c>
      <c r="B505" s="151">
        <v>2.02</v>
      </c>
      <c r="C505" s="152">
        <v>3.25</v>
      </c>
      <c r="D505" s="151">
        <v>3.66</v>
      </c>
      <c r="E505" s="151">
        <v>3.91</v>
      </c>
      <c r="F505" s="151">
        <v>4.08</v>
      </c>
      <c r="G505" s="152">
        <v>4.4</v>
      </c>
      <c r="H505" s="151">
        <v>4.44</v>
      </c>
      <c r="I505" s="152">
        <v>4.46</v>
      </c>
      <c r="J505" s="151">
        <v>4.32</v>
      </c>
      <c r="K505" s="151">
        <v>4.81</v>
      </c>
    </row>
    <row r="506" spans="1:9" ht="16.5">
      <c r="A506" s="29"/>
      <c r="B506" s="46"/>
      <c r="C506" s="46"/>
      <c r="D506" s="46"/>
      <c r="E506" s="46"/>
      <c r="F506" s="46"/>
      <c r="G506" s="46"/>
      <c r="H506" s="46"/>
      <c r="I506" s="153"/>
    </row>
    <row r="507" spans="1:9" ht="16.5">
      <c r="A507" s="29"/>
      <c r="F507" s="33"/>
      <c r="G507" s="33"/>
      <c r="H507" s="33"/>
      <c r="I507" s="153"/>
    </row>
    <row r="508" spans="1:9" ht="13.5" customHeight="1">
      <c r="A508" s="222" t="s">
        <v>151</v>
      </c>
      <c r="B508" s="222"/>
      <c r="C508" s="222"/>
      <c r="D508" s="222"/>
      <c r="E508" s="222"/>
      <c r="F508" s="222"/>
      <c r="G508" s="222"/>
      <c r="H508" s="33"/>
      <c r="I508" s="153"/>
    </row>
    <row r="509" spans="1:9" ht="33">
      <c r="A509" s="21"/>
      <c r="B509" s="223" t="s">
        <v>299</v>
      </c>
      <c r="C509" s="223"/>
      <c r="D509" s="223" t="s">
        <v>152</v>
      </c>
      <c r="E509" s="223"/>
      <c r="F509" s="154" t="s">
        <v>153</v>
      </c>
      <c r="G509" s="154" t="s">
        <v>154</v>
      </c>
      <c r="H509" s="33"/>
      <c r="I509" s="153"/>
    </row>
    <row r="510" spans="1:7" ht="16.5">
      <c r="A510" s="61"/>
      <c r="B510" s="155">
        <v>36526</v>
      </c>
      <c r="C510" s="155">
        <v>36892</v>
      </c>
      <c r="D510" s="155">
        <v>36526</v>
      </c>
      <c r="E510" s="155">
        <v>36892</v>
      </c>
      <c r="F510" s="155">
        <v>36892</v>
      </c>
      <c r="G510" s="155">
        <v>36892</v>
      </c>
    </row>
    <row r="511" spans="1:7" ht="16.5">
      <c r="A511" s="21" t="s">
        <v>155</v>
      </c>
      <c r="B511" s="38"/>
      <c r="C511" s="38"/>
      <c r="D511" s="38"/>
      <c r="E511" s="38"/>
      <c r="F511" s="38"/>
      <c r="G511" s="38"/>
    </row>
    <row r="512" spans="1:7" ht="16.5">
      <c r="A512" s="214" t="s">
        <v>156</v>
      </c>
      <c r="B512" s="38">
        <v>135.8558349609375</v>
      </c>
      <c r="C512" s="38">
        <v>137.2421417236328</v>
      </c>
      <c r="D512" s="38">
        <v>59.74454116821289</v>
      </c>
      <c r="E512" s="156">
        <v>78.42430114746094</v>
      </c>
      <c r="F512" s="38">
        <v>0</v>
      </c>
      <c r="G512" s="38">
        <v>200</v>
      </c>
    </row>
    <row r="513" spans="1:9" ht="16.5">
      <c r="A513" s="214" t="s">
        <v>157</v>
      </c>
      <c r="B513" s="38">
        <v>154.66282653808594</v>
      </c>
      <c r="C513" s="38">
        <v>156.96139526367188</v>
      </c>
      <c r="D513" s="38">
        <v>68.84104919433594</v>
      </c>
      <c r="E513" s="156">
        <v>125.59953308105469</v>
      </c>
      <c r="F513" s="38">
        <v>55</v>
      </c>
      <c r="G513" s="38">
        <v>200</v>
      </c>
      <c r="H513" s="33"/>
      <c r="I513" s="153"/>
    </row>
    <row r="514" spans="1:9" ht="16.5">
      <c r="A514" s="21" t="s">
        <v>20</v>
      </c>
      <c r="B514" s="38"/>
      <c r="C514" s="38"/>
      <c r="D514" s="38"/>
      <c r="E514" s="38"/>
      <c r="F514" s="38"/>
      <c r="G514" s="38"/>
      <c r="H514" s="33"/>
      <c r="I514" s="153"/>
    </row>
    <row r="515" spans="1:9" ht="16.5">
      <c r="A515" s="157" t="s">
        <v>158</v>
      </c>
      <c r="B515" s="38"/>
      <c r="C515" s="38"/>
      <c r="D515" s="38"/>
      <c r="E515" s="38"/>
      <c r="F515" s="38"/>
      <c r="G515" s="38"/>
      <c r="H515" s="33"/>
      <c r="I515" s="153"/>
    </row>
    <row r="516" spans="1:9" ht="16.5">
      <c r="A516" s="214" t="s">
        <v>159</v>
      </c>
      <c r="B516" s="38">
        <v>94.49039459228516</v>
      </c>
      <c r="C516" s="38">
        <v>104.71405792236328</v>
      </c>
      <c r="D516" s="38">
        <v>49.98362350463867</v>
      </c>
      <c r="E516" s="156">
        <v>53.2626953125</v>
      </c>
      <c r="F516" s="38">
        <v>10</v>
      </c>
      <c r="G516" s="38">
        <v>140</v>
      </c>
      <c r="H516" s="33"/>
      <c r="I516" s="153"/>
    </row>
    <row r="517" spans="1:9" ht="16.5">
      <c r="A517" s="214" t="s">
        <v>157</v>
      </c>
      <c r="B517" s="38">
        <v>106.69619750976562</v>
      </c>
      <c r="C517" s="38">
        <v>113.02655792236328</v>
      </c>
      <c r="D517" s="38">
        <v>50.40038299560547</v>
      </c>
      <c r="E517" s="38">
        <v>54.62056350708008</v>
      </c>
      <c r="F517" s="38">
        <v>35</v>
      </c>
      <c r="G517" s="38">
        <v>140</v>
      </c>
      <c r="H517" s="33"/>
      <c r="I517" s="153"/>
    </row>
    <row r="518" spans="1:9" ht="16.5">
      <c r="A518" s="148" t="s">
        <v>160</v>
      </c>
      <c r="B518" s="38"/>
      <c r="C518" s="38"/>
      <c r="D518" s="38"/>
      <c r="E518" s="38"/>
      <c r="F518" s="38"/>
      <c r="G518" s="38"/>
      <c r="H518" s="33"/>
      <c r="I518" s="153"/>
    </row>
    <row r="519" spans="1:7" ht="16.5">
      <c r="A519" s="214" t="s">
        <v>161</v>
      </c>
      <c r="B519" s="38">
        <v>260.4959411621094</v>
      </c>
      <c r="C519" s="38">
        <v>265.2206115722656</v>
      </c>
      <c r="D519" s="38">
        <v>281.31475830078125</v>
      </c>
      <c r="E519" s="156">
        <v>224.3088836669922</v>
      </c>
      <c r="F519" s="38">
        <v>40</v>
      </c>
      <c r="G519" s="38">
        <v>450</v>
      </c>
    </row>
    <row r="520" spans="1:7" ht="16.5">
      <c r="A520" s="214" t="s">
        <v>162</v>
      </c>
      <c r="B520" s="38">
        <v>375.49176025390625</v>
      </c>
      <c r="C520" s="38">
        <v>380.4397277832031</v>
      </c>
      <c r="D520" s="38">
        <v>318.31671142578125</v>
      </c>
      <c r="E520" s="156">
        <v>315.8257141113281</v>
      </c>
      <c r="F520" s="38">
        <v>40</v>
      </c>
      <c r="G520" s="38">
        <v>1000</v>
      </c>
    </row>
    <row r="521" spans="1:7" ht="16.5">
      <c r="A521" s="208" t="s">
        <v>163</v>
      </c>
      <c r="B521" s="44">
        <v>485.8576965332031</v>
      </c>
      <c r="C521" s="44">
        <v>440.3828430175781</v>
      </c>
      <c r="D521" s="44">
        <v>370.4633483886719</v>
      </c>
      <c r="E521" s="43">
        <v>359.29388427734375</v>
      </c>
      <c r="F521" s="44">
        <v>40</v>
      </c>
      <c r="G521" s="44">
        <v>1000</v>
      </c>
    </row>
    <row r="524" ht="16.5">
      <c r="A524" s="189"/>
    </row>
    <row r="525" ht="16.5">
      <c r="A525" s="191"/>
    </row>
    <row r="526" ht="16.5">
      <c r="A526" s="191"/>
    </row>
    <row r="527" ht="16.5">
      <c r="A527" s="189"/>
    </row>
    <row r="528" ht="16.5">
      <c r="A528" s="196"/>
    </row>
    <row r="529" ht="16.5">
      <c r="A529" s="191"/>
    </row>
    <row r="530" ht="16.5">
      <c r="A530" s="191"/>
    </row>
    <row r="531" ht="16.5">
      <c r="A531" s="191"/>
    </row>
    <row r="532" ht="16.5">
      <c r="A532" s="191"/>
    </row>
    <row r="533" ht="16.5">
      <c r="A533" s="191"/>
    </row>
    <row r="534" ht="16.5">
      <c r="A534" s="4"/>
    </row>
  </sheetData>
  <mergeCells count="46">
    <mergeCell ref="A508:G508"/>
    <mergeCell ref="A377:K377"/>
    <mergeCell ref="A385:K385"/>
    <mergeCell ref="A392:K392"/>
    <mergeCell ref="A399:K399"/>
    <mergeCell ref="A443:H443"/>
    <mergeCell ref="A456:H456"/>
    <mergeCell ref="A383:D383"/>
    <mergeCell ref="A469:K469"/>
    <mergeCell ref="A466:C466"/>
    <mergeCell ref="A422:K422"/>
    <mergeCell ref="A122:C122"/>
    <mergeCell ref="A129:K129"/>
    <mergeCell ref="A263:L263"/>
    <mergeCell ref="A287:H287"/>
    <mergeCell ref="A305:H305"/>
    <mergeCell ref="A275:L275"/>
    <mergeCell ref="A233:D233"/>
    <mergeCell ref="A248:G248"/>
    <mergeCell ref="A334:K334"/>
    <mergeCell ref="A345:K345"/>
    <mergeCell ref="A357:K357"/>
    <mergeCell ref="A104:D104"/>
    <mergeCell ref="A260:C260"/>
    <mergeCell ref="B114:C114"/>
    <mergeCell ref="A236:G236"/>
    <mergeCell ref="A113:C113"/>
    <mergeCell ref="A323:K323"/>
    <mergeCell ref="A3:G3"/>
    <mergeCell ref="A13:H13"/>
    <mergeCell ref="A32:G32"/>
    <mergeCell ref="A29:E29"/>
    <mergeCell ref="A50:G50"/>
    <mergeCell ref="A73:G73"/>
    <mergeCell ref="A85:D85"/>
    <mergeCell ref="A70:C70"/>
    <mergeCell ref="A96:D96"/>
    <mergeCell ref="B509:C509"/>
    <mergeCell ref="D509:E509"/>
    <mergeCell ref="A136:K136"/>
    <mergeCell ref="A151:K151"/>
    <mergeCell ref="A166:K166"/>
    <mergeCell ref="A178:K178"/>
    <mergeCell ref="A193:K193"/>
    <mergeCell ref="A208:K208"/>
    <mergeCell ref="A369:K369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53" r:id="rId1"/>
  <rowBreaks count="9" manualBreakCount="9">
    <brk id="68" max="10" man="1"/>
    <brk id="128" max="10" man="1"/>
    <brk id="177" max="10" man="1"/>
    <brk id="232" max="10" man="1"/>
    <brk id="286" max="10" man="1"/>
    <brk id="344" max="10" man="1"/>
    <brk id="398" max="10" man="1"/>
    <brk id="465" max="10" man="1"/>
    <brk id="523" max="11" man="1"/>
  </rowBreaks>
  <colBreaks count="1" manualBreakCount="1">
    <brk id="12" max="8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FNH</dc:title>
  <dc:subject/>
  <dc:creator>Norges Bank</dc:creator>
  <cp:keywords/>
  <dc:description/>
  <cp:lastModifiedBy>NBJOS1</cp:lastModifiedBy>
  <cp:lastPrinted>2001-09-03T12:46:13Z</cp:lastPrinted>
  <dcterms:created xsi:type="dcterms:W3CDTF">2000-11-24T09:22:53Z</dcterms:created>
  <dcterms:modified xsi:type="dcterms:W3CDTF">2001-05-11T21:04:41Z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