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10" windowHeight="4590" tabRatio="601" activeTab="0"/>
  </bookViews>
  <sheets>
    <sheet name="Tabellregister" sheetId="1" r:id="rId1"/>
    <sheet name="List of tables" sheetId="2" r:id="rId2"/>
    <sheet name="Tabell 211" sheetId="3" r:id="rId3"/>
    <sheet name="Tabell 212" sheetId="4" r:id="rId4"/>
    <sheet name="Tabell 411" sheetId="5" r:id="rId5"/>
    <sheet name="Tabell 412" sheetId="6" r:id="rId6"/>
    <sheet name="Tabell 421" sheetId="7" r:id="rId7"/>
    <sheet name="Tabell 422" sheetId="8" r:id="rId8"/>
    <sheet name="Tabell 431-432" sheetId="9" r:id="rId9"/>
    <sheet name="Tabell 433" sheetId="10" r:id="rId10"/>
    <sheet name="Tabell 434" sheetId="11" r:id="rId11"/>
    <sheet name="Tabell 435" sheetId="12" r:id="rId12"/>
    <sheet name="Tabell 436" sheetId="13" r:id="rId13"/>
    <sheet name="Tabell 437" sheetId="14" r:id="rId14"/>
    <sheet name="Tabell 438" sheetId="15" r:id="rId15"/>
    <sheet name="Tabell 439 " sheetId="16" r:id="rId16"/>
    <sheet name="Tabell 4310" sheetId="17" r:id="rId17"/>
    <sheet name="Tabell 4311-4313" sheetId="18" r:id="rId18"/>
    <sheet name="Tabell 441-444" sheetId="19" r:id="rId19"/>
    <sheet name="Tabell 445-448" sheetId="20" r:id="rId20"/>
    <sheet name="Tabell 449-4411" sheetId="21" r:id="rId21"/>
    <sheet name="Tabell 451" sheetId="22" r:id="rId22"/>
    <sheet name="Tabell 452-453" sheetId="23" r:id="rId23"/>
    <sheet name="Tabell 454-455" sheetId="24" r:id="rId24"/>
    <sheet name="Tabell 456" sheetId="25" r:id="rId25"/>
    <sheet name="Priser tabell 511" sheetId="26" r:id="rId26"/>
    <sheet name="Priser tabell 512" sheetId="27" r:id="rId27"/>
    <sheet name="Priser tabell 513" sheetId="28" r:id="rId28"/>
    <sheet name="Pris fotnoter" sheetId="29" r:id="rId29"/>
    <sheet name="Priser tabell 521" sheetId="30" r:id="rId30"/>
  </sheets>
  <definedNames>
    <definedName name="_xlnm.Print_Area" localSheetId="18">'Tabell 441-444'!$A:$IV</definedName>
  </definedNames>
  <calcPr fullCalcOnLoad="1"/>
</workbook>
</file>

<file path=xl/sharedStrings.xml><?xml version="1.0" encoding="utf-8"?>
<sst xmlns="http://schemas.openxmlformats.org/spreadsheetml/2006/main" count="1790" uniqueCount="579">
  <si>
    <t>Data innhentet fra:     Bankenes Betalingssentral (BBS), Postbanken, Fellesdata, NOVIT, DnB og Kreditkassen</t>
  </si>
  <si>
    <t>Kilde/Source:             Norges bank</t>
  </si>
  <si>
    <t>Data innhentet fra:       Bankenes Betalingssentral (BBS), Postbanken, Fellesdata, NOVIT, DnB og Kreditkassen</t>
  </si>
  <si>
    <t>Kilde/Source:               Norges bank</t>
  </si>
  <si>
    <t>Kilde/Source:           Norges Bank</t>
  </si>
  <si>
    <r>
      <t xml:space="preserve">Forretningsbanker </t>
    </r>
    <r>
      <rPr>
        <vertAlign val="superscript"/>
        <sz val="11"/>
        <rFont val="Times New Roman"/>
        <family val="1"/>
      </rPr>
      <t>2)</t>
    </r>
  </si>
  <si>
    <r>
      <t>Commercial banks</t>
    </r>
    <r>
      <rPr>
        <i/>
        <vertAlign val="superscript"/>
        <sz val="11"/>
        <rFont val="Times New Roman"/>
        <family val="1"/>
      </rPr>
      <t xml:space="preserve"> 2)</t>
    </r>
  </si>
  <si>
    <r>
      <t xml:space="preserve">Oil company cards </t>
    </r>
    <r>
      <rPr>
        <b/>
        <i/>
        <vertAlign val="superscript"/>
        <sz val="11"/>
        <rFont val="Times New Roman"/>
        <family val="1"/>
      </rPr>
      <t>6)</t>
    </r>
  </si>
  <si>
    <r>
      <t xml:space="preserve">Oljeselskapenes kort  </t>
    </r>
    <r>
      <rPr>
        <b/>
        <vertAlign val="superscript"/>
        <sz val="11"/>
        <rFont val="Times New Roman"/>
        <family val="1"/>
      </rPr>
      <t>6)</t>
    </r>
  </si>
  <si>
    <r>
      <t xml:space="preserve">Total domestic credit cards  </t>
    </r>
    <r>
      <rPr>
        <b/>
        <i/>
        <vertAlign val="superscript"/>
        <sz val="11"/>
        <rFont val="Times New Roman"/>
        <family val="1"/>
      </rPr>
      <t>4)</t>
    </r>
  </si>
  <si>
    <r>
      <t xml:space="preserve">Innenlandske kredittkort totalt </t>
    </r>
    <r>
      <rPr>
        <b/>
        <vertAlign val="superscript"/>
        <sz val="11"/>
        <rFont val="Times New Roman"/>
        <family val="1"/>
      </rPr>
      <t>4)</t>
    </r>
  </si>
  <si>
    <r>
      <t xml:space="preserve">Total bank cards </t>
    </r>
    <r>
      <rPr>
        <b/>
        <i/>
        <vertAlign val="superscript"/>
        <sz val="11"/>
        <rFont val="Times New Roman"/>
        <family val="1"/>
      </rPr>
      <t>3)</t>
    </r>
  </si>
  <si>
    <r>
      <t xml:space="preserve">Bankkort totalt </t>
    </r>
    <r>
      <rPr>
        <b/>
        <vertAlign val="superscript"/>
        <sz val="11"/>
        <rFont val="Times New Roman"/>
        <family val="1"/>
      </rPr>
      <t xml:space="preserve"> 3)</t>
    </r>
  </si>
  <si>
    <r>
      <t xml:space="preserve">Total use of cards </t>
    </r>
    <r>
      <rPr>
        <b/>
        <i/>
        <vertAlign val="superscript"/>
        <sz val="11"/>
        <rFont val="Times New Roman"/>
        <family val="1"/>
      </rPr>
      <t>2)</t>
    </r>
  </si>
  <si>
    <r>
      <t xml:space="preserve">Total kortbruk </t>
    </r>
    <r>
      <rPr>
        <b/>
        <vertAlign val="superscript"/>
        <sz val="11"/>
        <rFont val="Times New Roman"/>
        <family val="1"/>
      </rPr>
      <t>2)</t>
    </r>
  </si>
  <si>
    <t>Data innhentet fra:   Bankforeningen, Sparebankforeningen, Bankenes Betalingssentral (BBS), Postbanken, kortselskapene og oljeselskapene.</t>
  </si>
  <si>
    <r>
      <t xml:space="preserve">Kontantuttak </t>
    </r>
    <r>
      <rPr>
        <vertAlign val="superscript"/>
        <sz val="11"/>
        <rFont val="Times New Roman"/>
        <family val="1"/>
      </rPr>
      <t xml:space="preserve"> 5)</t>
    </r>
  </si>
  <si>
    <r>
      <t xml:space="preserve">Cash withdrawals  </t>
    </r>
    <r>
      <rPr>
        <i/>
        <vertAlign val="superscript"/>
        <sz val="11"/>
        <rFont val="Times New Roman"/>
        <family val="1"/>
      </rPr>
      <t>5)</t>
    </r>
  </si>
  <si>
    <t xml:space="preserve">Betalingsterminaler </t>
  </si>
  <si>
    <t xml:space="preserve">Payment terminals </t>
  </si>
  <si>
    <r>
      <t xml:space="preserve">Kontantuttak  </t>
    </r>
    <r>
      <rPr>
        <vertAlign val="superscript"/>
        <sz val="11"/>
        <rFont val="Times New Roman"/>
        <family val="1"/>
      </rPr>
      <t>5)</t>
    </r>
  </si>
  <si>
    <r>
      <t xml:space="preserve">Internasjonale betalings- og kredittkort </t>
    </r>
    <r>
      <rPr>
        <vertAlign val="superscript"/>
        <sz val="11"/>
        <rFont val="Times New Roman"/>
        <family val="1"/>
      </rPr>
      <t>2)</t>
    </r>
  </si>
  <si>
    <r>
      <t>International payment cards</t>
    </r>
    <r>
      <rPr>
        <i/>
        <vertAlign val="superscript"/>
        <sz val="11"/>
        <rFont val="Times New Roman"/>
        <family val="1"/>
      </rPr>
      <t>2)</t>
    </r>
  </si>
  <si>
    <r>
      <t xml:space="preserve">Innenlandske kredittkort    </t>
    </r>
    <r>
      <rPr>
        <vertAlign val="superscript"/>
        <sz val="11"/>
        <rFont val="Times New Roman"/>
        <family val="1"/>
      </rPr>
      <t>3)</t>
    </r>
  </si>
  <si>
    <r>
      <t xml:space="preserve">Domestic credit cards </t>
    </r>
    <r>
      <rPr>
        <i/>
        <vertAlign val="superscript"/>
        <sz val="11"/>
        <rFont val="Times New Roman"/>
        <family val="1"/>
      </rPr>
      <t>3)</t>
    </r>
  </si>
  <si>
    <r>
      <t xml:space="preserve">Oljeselskapenes kort  </t>
    </r>
    <r>
      <rPr>
        <vertAlign val="superscript"/>
        <sz val="11"/>
        <rFont val="Times New Roman"/>
        <family val="1"/>
      </rPr>
      <t>4)</t>
    </r>
  </si>
  <si>
    <t>Kilde/source:         Norges Bank</t>
  </si>
  <si>
    <r>
      <t xml:space="preserve">Bankkort  </t>
    </r>
    <r>
      <rPr>
        <vertAlign val="superscript"/>
        <sz val="11"/>
        <rFont val="Times New Roman"/>
        <family val="1"/>
      </rPr>
      <t>2)</t>
    </r>
  </si>
  <si>
    <r>
      <t xml:space="preserve">Bank cards </t>
    </r>
    <r>
      <rPr>
        <i/>
        <vertAlign val="superscript"/>
        <sz val="11"/>
        <rFont val="Times New Roman"/>
        <family val="1"/>
      </rPr>
      <t>2)</t>
    </r>
  </si>
  <si>
    <r>
      <t xml:space="preserve">Internasjonale betalings- og kredittkort </t>
    </r>
    <r>
      <rPr>
        <vertAlign val="superscript"/>
        <sz val="11"/>
        <rFont val="Times New Roman"/>
        <family val="1"/>
      </rPr>
      <t xml:space="preserve"> 3)</t>
    </r>
  </si>
  <si>
    <r>
      <t xml:space="preserve">International payment cards </t>
    </r>
    <r>
      <rPr>
        <i/>
        <vertAlign val="superscript"/>
        <sz val="11"/>
        <rFont val="Times New Roman"/>
        <family val="1"/>
      </rPr>
      <t>3)</t>
    </r>
  </si>
  <si>
    <r>
      <t xml:space="preserve">Innenlandske kredittkort  </t>
    </r>
    <r>
      <rPr>
        <vertAlign val="superscript"/>
        <sz val="11"/>
        <rFont val="Times New Roman"/>
        <family val="1"/>
      </rPr>
      <t>4)</t>
    </r>
  </si>
  <si>
    <r>
      <t xml:space="preserve">Domestic credit cards </t>
    </r>
    <r>
      <rPr>
        <i/>
        <vertAlign val="superscript"/>
        <sz val="11"/>
        <rFont val="Times New Roman"/>
        <family val="1"/>
      </rPr>
      <t>4)</t>
    </r>
  </si>
  <si>
    <r>
      <t xml:space="preserve">Oljeselskapenes kort  </t>
    </r>
    <r>
      <rPr>
        <vertAlign val="superscript"/>
        <sz val="11"/>
        <rFont val="Times New Roman"/>
        <family val="1"/>
      </rPr>
      <t>5)</t>
    </r>
  </si>
  <si>
    <r>
      <t xml:space="preserve">Oil company cards </t>
    </r>
    <r>
      <rPr>
        <i/>
        <vertAlign val="superscript"/>
        <sz val="11"/>
        <rFont val="Times New Roman"/>
        <family val="1"/>
      </rPr>
      <t>5)</t>
    </r>
  </si>
  <si>
    <t>Kilde/Source:           Norges bank</t>
  </si>
  <si>
    <r>
      <t xml:space="preserve">Sparebankene totalt  </t>
    </r>
    <r>
      <rPr>
        <b/>
        <vertAlign val="superscript"/>
        <sz val="11"/>
        <rFont val="Times New Roman"/>
        <family val="1"/>
      </rPr>
      <t>6)</t>
    </r>
  </si>
  <si>
    <r>
      <t xml:space="preserve">Total savings banks  </t>
    </r>
    <r>
      <rPr>
        <b/>
        <i/>
        <vertAlign val="superscript"/>
        <sz val="11"/>
        <rFont val="Times New Roman"/>
        <family val="1"/>
      </rPr>
      <t>6)</t>
    </r>
  </si>
  <si>
    <r>
      <t xml:space="preserve">Uttak i egne bankers minibanker </t>
    </r>
    <r>
      <rPr>
        <vertAlign val="superscript"/>
        <sz val="11"/>
        <rFont val="Times New Roman"/>
        <family val="1"/>
      </rPr>
      <t>5)</t>
    </r>
  </si>
  <si>
    <r>
      <t xml:space="preserve">Withdrawls from own banks' ATMs </t>
    </r>
    <r>
      <rPr>
        <i/>
        <vertAlign val="superscript"/>
        <sz val="11"/>
        <rFont val="Times New Roman"/>
        <family val="1"/>
      </rPr>
      <t>5)</t>
    </r>
  </si>
  <si>
    <r>
      <t xml:space="preserve">Uttak i andre bankers minibanker </t>
    </r>
    <r>
      <rPr>
        <vertAlign val="superscript"/>
        <sz val="11"/>
        <rFont val="Times New Roman"/>
        <family val="1"/>
      </rPr>
      <t xml:space="preserve"> 5)</t>
    </r>
  </si>
  <si>
    <r>
      <t xml:space="preserve">Withdrawals from other banks' ATMs </t>
    </r>
    <r>
      <rPr>
        <i/>
        <vertAlign val="superscript"/>
        <sz val="11"/>
        <rFont val="Times New Roman"/>
        <family val="1"/>
      </rPr>
      <t>5)</t>
    </r>
  </si>
  <si>
    <t>Kilde/Source:          Norges bank</t>
  </si>
  <si>
    <r>
      <t xml:space="preserve">Tabell 4.3.11  Antall minibanker 1984-98.  </t>
    </r>
    <r>
      <rPr>
        <b/>
        <vertAlign val="superscript"/>
        <sz val="12"/>
        <rFont val="Arial"/>
        <family val="2"/>
      </rPr>
      <t>1)</t>
    </r>
  </si>
  <si>
    <r>
      <t xml:space="preserve">Totalt  </t>
    </r>
    <r>
      <rPr>
        <b/>
        <vertAlign val="superscript"/>
        <sz val="11"/>
        <rFont val="Times New Roman"/>
        <family val="1"/>
      </rPr>
      <t>2)</t>
    </r>
  </si>
  <si>
    <r>
      <t xml:space="preserve">Total </t>
    </r>
    <r>
      <rPr>
        <b/>
        <i/>
        <vertAlign val="superscript"/>
        <sz val="11"/>
        <rFont val="Times New Roman"/>
        <family val="1"/>
      </rPr>
      <t>2)</t>
    </r>
  </si>
  <si>
    <r>
      <t xml:space="preserve">Kobber </t>
    </r>
    <r>
      <rPr>
        <vertAlign val="superscript"/>
        <sz val="11"/>
        <rFont val="Times New Roman"/>
        <family val="1"/>
      </rPr>
      <t>1)</t>
    </r>
  </si>
  <si>
    <r>
      <t>25-øre</t>
    </r>
    <r>
      <rPr>
        <vertAlign val="superscript"/>
        <sz val="11"/>
        <rFont val="Times New Roman"/>
        <family val="1"/>
      </rPr>
      <t xml:space="preserve"> 1)</t>
    </r>
  </si>
  <si>
    <r>
      <t xml:space="preserve">25-øre </t>
    </r>
    <r>
      <rPr>
        <vertAlign val="superscript"/>
        <sz val="10"/>
        <rFont val="Arial"/>
        <family val="2"/>
      </rPr>
      <t>1)</t>
    </r>
  </si>
  <si>
    <r>
      <t xml:space="preserve">Kobber  </t>
    </r>
    <r>
      <rPr>
        <vertAlign val="superscript"/>
        <sz val="10"/>
        <rFont val="Arial"/>
        <family val="2"/>
      </rPr>
      <t>1)</t>
    </r>
  </si>
  <si>
    <r>
      <t xml:space="preserve">Bensinkort </t>
    </r>
    <r>
      <rPr>
        <vertAlign val="superscript"/>
        <sz val="11"/>
        <rFont val="Times New Roman"/>
        <family val="1"/>
      </rPr>
      <t>2)</t>
    </r>
  </si>
  <si>
    <r>
      <t xml:space="preserve">Petrol cards </t>
    </r>
    <r>
      <rPr>
        <i/>
        <vertAlign val="superscript"/>
        <sz val="11"/>
        <rFont val="Times New Roman"/>
        <family val="1"/>
      </rPr>
      <t>2)</t>
    </r>
  </si>
  <si>
    <r>
      <t xml:space="preserve">Innenlandske kredittkort </t>
    </r>
    <r>
      <rPr>
        <vertAlign val="superscript"/>
        <sz val="11"/>
        <rFont val="Times New Roman"/>
        <family val="1"/>
      </rPr>
      <t>3)</t>
    </r>
  </si>
  <si>
    <r>
      <t xml:space="preserve">Internasjonale betalingskort </t>
    </r>
    <r>
      <rPr>
        <vertAlign val="superscript"/>
        <sz val="11"/>
        <rFont val="Times New Roman"/>
        <family val="1"/>
      </rPr>
      <t>4)</t>
    </r>
  </si>
  <si>
    <r>
      <t xml:space="preserve">International payment cards </t>
    </r>
    <r>
      <rPr>
        <i/>
        <vertAlign val="superscript"/>
        <sz val="11"/>
        <rFont val="Times New Roman"/>
        <family val="1"/>
      </rPr>
      <t>4)</t>
    </r>
  </si>
  <si>
    <r>
      <t xml:space="preserve">Betalinger via Eufiserv  </t>
    </r>
    <r>
      <rPr>
        <vertAlign val="superscript"/>
        <sz val="11"/>
        <rFont val="Times New Roman"/>
        <family val="1"/>
      </rPr>
      <t>5)</t>
    </r>
  </si>
  <si>
    <t>Data innhentet fra:    Fellesdata, Postbanken, Sparebankforeningen i Norge, kortselskapene og oljeselskapene.</t>
  </si>
  <si>
    <t>Data innhentet fra:   Fellesdata, Postbanken, Sparebankforeningen i Norge, kortselskapene og oljeselskapene.</t>
  </si>
  <si>
    <r>
      <t xml:space="preserve">Payments via Eufiserv </t>
    </r>
    <r>
      <rPr>
        <i/>
        <vertAlign val="superscript"/>
        <sz val="11"/>
        <rFont val="Times New Roman"/>
        <family val="1"/>
      </rPr>
      <t>5)</t>
    </r>
  </si>
  <si>
    <r>
      <t xml:space="preserve">Internasjonale betalingskort </t>
    </r>
    <r>
      <rPr>
        <vertAlign val="superscript"/>
        <sz val="11"/>
        <rFont val="Times New Roman"/>
        <family val="1"/>
      </rPr>
      <t>3)</t>
    </r>
  </si>
  <si>
    <r>
      <t xml:space="preserve">Betalinger via Eufiserv </t>
    </r>
    <r>
      <rPr>
        <vertAlign val="superscript"/>
        <sz val="11"/>
        <rFont val="Times New Roman"/>
        <family val="1"/>
      </rPr>
      <t xml:space="preserve"> 4)</t>
    </r>
  </si>
  <si>
    <r>
      <t xml:space="preserve">Payments via Eufiserv </t>
    </r>
    <r>
      <rPr>
        <i/>
        <vertAlign val="superscript"/>
        <sz val="10"/>
        <rFont val="Arial"/>
        <family val="2"/>
      </rPr>
      <t>4)</t>
    </r>
  </si>
  <si>
    <r>
      <t xml:space="preserve">Table 4.5.4  Non-residents' use of cards in Norway 1988-98. Total amount (NOKm) </t>
    </r>
    <r>
      <rPr>
        <b/>
        <i/>
        <vertAlign val="superscript"/>
        <sz val="12"/>
        <rFont val="Arial"/>
        <family val="2"/>
      </rPr>
      <t>1)</t>
    </r>
  </si>
  <si>
    <r>
      <t xml:space="preserve">Table 4.5.5 Foreign currency cheques and giro transfers from Norway to abroad 1994-98. No. of transactions </t>
    </r>
    <r>
      <rPr>
        <b/>
        <i/>
        <vertAlign val="superscript"/>
        <sz val="12"/>
        <rFont val="Arial"/>
        <family val="2"/>
      </rPr>
      <t>1)</t>
    </r>
  </si>
  <si>
    <r>
      <t xml:space="preserve">Tabell 4.5.5  Valutasjekk- og girooverførsler fra Norge til utlandet 1994-98. Antall transaksjoner (tusen) </t>
    </r>
    <r>
      <rPr>
        <b/>
        <vertAlign val="superscript"/>
        <sz val="12"/>
        <rFont val="Arial"/>
        <family val="2"/>
      </rPr>
      <t>1)</t>
    </r>
  </si>
  <si>
    <r>
      <t xml:space="preserve">Valutasjekker </t>
    </r>
    <r>
      <rPr>
        <b/>
        <vertAlign val="superscript"/>
        <sz val="11"/>
        <rFont val="Times New Roman"/>
        <family val="1"/>
      </rPr>
      <t>2)</t>
    </r>
  </si>
  <si>
    <r>
      <t xml:space="preserve">Foreign currency cheques </t>
    </r>
    <r>
      <rPr>
        <b/>
        <i/>
        <vertAlign val="superscript"/>
        <sz val="11"/>
        <rFont val="Times New Roman"/>
        <family val="1"/>
      </rPr>
      <t>2)</t>
    </r>
  </si>
  <si>
    <r>
      <t xml:space="preserve">Valutagiro </t>
    </r>
    <r>
      <rPr>
        <vertAlign val="superscript"/>
        <sz val="11"/>
        <rFont val="Times New Roman"/>
        <family val="1"/>
      </rPr>
      <t>3)</t>
    </r>
  </si>
  <si>
    <r>
      <t xml:space="preserve">Foreign currency giro </t>
    </r>
    <r>
      <rPr>
        <i/>
        <vertAlign val="superscript"/>
        <sz val="11"/>
        <rFont val="Times New Roman"/>
        <family val="1"/>
      </rPr>
      <t>3)</t>
    </r>
  </si>
  <si>
    <r>
      <t xml:space="preserve">Eurogiro </t>
    </r>
    <r>
      <rPr>
        <vertAlign val="superscript"/>
        <sz val="11"/>
        <rFont val="Times New Roman"/>
        <family val="1"/>
      </rPr>
      <t>4)</t>
    </r>
  </si>
  <si>
    <r>
      <t xml:space="preserve">Eurogiro, total </t>
    </r>
    <r>
      <rPr>
        <i/>
        <vertAlign val="superscript"/>
        <sz val="11"/>
        <rFont val="Times New Roman"/>
        <family val="1"/>
      </rPr>
      <t>4)</t>
    </r>
  </si>
  <si>
    <t>Data innhentet fra:   Postbanken</t>
  </si>
  <si>
    <r>
      <t>Kilde/</t>
    </r>
    <r>
      <rPr>
        <i/>
        <sz val="11"/>
        <rFont val="Times New Roman"/>
        <family val="1"/>
      </rPr>
      <t>Source</t>
    </r>
    <r>
      <rPr>
        <sz val="11"/>
        <rFont val="Times New Roman"/>
        <family val="1"/>
      </rPr>
      <t>:          Norges Bank</t>
    </r>
  </si>
  <si>
    <r>
      <t xml:space="preserve">Tabell 4.1.2  Totalt beløp i betalingsformidlingen 1988-98. Milliarder kroner </t>
    </r>
    <r>
      <rPr>
        <b/>
        <vertAlign val="superscript"/>
        <sz val="12"/>
        <rFont val="Arial"/>
        <family val="2"/>
      </rPr>
      <t>1)</t>
    </r>
  </si>
  <si>
    <t>Giro skranke</t>
  </si>
  <si>
    <t>Giro kontant</t>
  </si>
  <si>
    <t>Personsjekk</t>
  </si>
  <si>
    <t>Remittering med anvisning</t>
  </si>
  <si>
    <t>:</t>
  </si>
  <si>
    <t>Bedriftsterminalgiro med anvisning</t>
  </si>
  <si>
    <t>Telegiro</t>
  </si>
  <si>
    <t>Egen minibank utenom åpningstid</t>
  </si>
  <si>
    <t>Andre bankers minibank i åpningstid</t>
  </si>
  <si>
    <t>Andre bankers minibank utenom åpningstid</t>
  </si>
  <si>
    <t>9,30</t>
  </si>
  <si>
    <t>9,20</t>
  </si>
  <si>
    <t>11,00</t>
  </si>
  <si>
    <t>8,40</t>
  </si>
  <si>
    <t>8,50</t>
  </si>
  <si>
    <t>0,80</t>
  </si>
  <si>
    <t>2,40</t>
  </si>
  <si>
    <t>2,20</t>
  </si>
  <si>
    <t>0,00</t>
  </si>
  <si>
    <t>0,70</t>
  </si>
  <si>
    <t>4,40</t>
  </si>
  <si>
    <t>4,46</t>
  </si>
  <si>
    <t>0,90</t>
  </si>
  <si>
    <t>1,50</t>
  </si>
  <si>
    <t>1,08</t>
  </si>
  <si>
    <t>1,60</t>
  </si>
  <si>
    <t>1,30</t>
  </si>
  <si>
    <t>12,30</t>
  </si>
  <si>
    <t>3,00</t>
  </si>
  <si>
    <t xml:space="preserve">Bedriftsterminalgiro med melding </t>
  </si>
  <si>
    <t xml:space="preserve">Remittering med melding   </t>
  </si>
  <si>
    <t>13,30</t>
  </si>
  <si>
    <t>7,70</t>
  </si>
  <si>
    <t>3,31</t>
  </si>
  <si>
    <t xml:space="preserve">Remittering med KID  </t>
  </si>
  <si>
    <t xml:space="preserve">Bedriftsterminalgiro med KID  </t>
  </si>
  <si>
    <t>Sjekker til utlandet</t>
  </si>
  <si>
    <t>NOK 2500</t>
  </si>
  <si>
    <t>Papirbasert</t>
  </si>
  <si>
    <t>Min. pris</t>
  </si>
  <si>
    <t>Maks. pris</t>
  </si>
  <si>
    <t>Elektronisk</t>
  </si>
  <si>
    <t>136,90</t>
  </si>
  <si>
    <t>10,00</t>
  </si>
  <si>
    <t>175,00</t>
  </si>
  <si>
    <t>30,00</t>
  </si>
  <si>
    <t>185,00</t>
  </si>
  <si>
    <t>SWIFT</t>
  </si>
  <si>
    <t>94,70</t>
  </si>
  <si>
    <t>25,00</t>
  </si>
  <si>
    <t>110,00</t>
  </si>
  <si>
    <t>120,00</t>
  </si>
  <si>
    <t>Hasteoverførsel</t>
  </si>
  <si>
    <t>NOK 1 000</t>
  </si>
  <si>
    <t>NOK 100 000</t>
  </si>
  <si>
    <t>40,00</t>
  </si>
  <si>
    <t>400,00</t>
  </si>
  <si>
    <t>1300,00</t>
  </si>
  <si>
    <t>1340,00</t>
  </si>
  <si>
    <t>NOK &lt; 1 000 000</t>
  </si>
  <si>
    <t>23,40</t>
  </si>
  <si>
    <t>Giro cash payment</t>
  </si>
  <si>
    <t>Personal cheque</t>
  </si>
  <si>
    <t>Remittance with instructions</t>
  </si>
  <si>
    <t>Company terminal giro with instructions</t>
  </si>
  <si>
    <t>Payment terminal (EFTPOS)</t>
  </si>
  <si>
    <t>Other banks' ATMs outside business hours</t>
  </si>
  <si>
    <t>Other banks' ATMs during business hours</t>
  </si>
  <si>
    <t>Own ATM outside business hours</t>
  </si>
  <si>
    <t>Notified company terminal giro</t>
  </si>
  <si>
    <t>Company terminal giro with customer ident.</t>
  </si>
  <si>
    <t>Notified remittance</t>
  </si>
  <si>
    <t>Remittance with customer indentification</t>
  </si>
  <si>
    <t>Kilde/Source: Norges Bank</t>
  </si>
  <si>
    <t>Næringssjekk</t>
  </si>
  <si>
    <t xml:space="preserve">  Business cheque</t>
  </si>
  <si>
    <t>Giro kasse</t>
  </si>
  <si>
    <t xml:space="preserve">  Giro collection box</t>
  </si>
  <si>
    <r>
      <t xml:space="preserve">Tabell 5.1.1   Priser på betalingstransaksjoner 1990 - 1999.  Gjennomsnitt for alle banker (kroner) </t>
    </r>
    <r>
      <rPr>
        <b/>
        <vertAlign val="superscript"/>
        <sz val="12"/>
        <rFont val="Arial"/>
        <family val="2"/>
      </rPr>
      <t>1)</t>
    </r>
  </si>
  <si>
    <t>Remittering uten melding</t>
  </si>
  <si>
    <t xml:space="preserve">  Unnotified remittance</t>
  </si>
  <si>
    <t>Bedriftsterminalgiro uten melding</t>
  </si>
  <si>
    <r>
      <t xml:space="preserve">Blankettbaserte tjenester   </t>
    </r>
    <r>
      <rPr>
        <b/>
        <i/>
        <sz val="11"/>
        <rFont val="Times New Roman"/>
        <family val="1"/>
      </rPr>
      <t>Form-based services</t>
    </r>
  </si>
  <si>
    <r>
      <t>Elektroniske tjenster</t>
    </r>
    <r>
      <rPr>
        <b/>
        <i/>
        <sz val="11"/>
        <rFont val="Times New Roman"/>
        <family val="1"/>
      </rPr>
      <t xml:space="preserve">   Electronic services</t>
    </r>
  </si>
  <si>
    <t>Giro at counter</t>
  </si>
  <si>
    <t xml:space="preserve">  Unnotified company terminal giro</t>
  </si>
  <si>
    <t>Betalingsterminal (EFTPOS)</t>
  </si>
  <si>
    <r>
      <t xml:space="preserve">Giro innsendt pr. brev </t>
    </r>
    <r>
      <rPr>
        <vertAlign val="superscript"/>
        <sz val="11"/>
        <rFont val="Times New Roman"/>
        <family val="1"/>
      </rPr>
      <t>2)</t>
    </r>
  </si>
  <si>
    <r>
      <t xml:space="preserve">Postal Giro </t>
    </r>
    <r>
      <rPr>
        <i/>
        <vertAlign val="superscript"/>
        <sz val="11"/>
        <rFont val="Times New Roman"/>
        <family val="1"/>
      </rPr>
      <t>2)</t>
    </r>
  </si>
  <si>
    <r>
      <t xml:space="preserve">OCR - Arkiv </t>
    </r>
    <r>
      <rPr>
        <vertAlign val="superscript"/>
        <sz val="11"/>
        <rFont val="Times New Roman"/>
        <family val="1"/>
      </rPr>
      <t>3)</t>
    </r>
  </si>
  <si>
    <r>
      <t xml:space="preserve">Optical character recognition (OCR) - File </t>
    </r>
    <r>
      <rPr>
        <i/>
        <vertAlign val="superscript"/>
        <sz val="11"/>
        <rFont val="Times New Roman"/>
        <family val="1"/>
      </rPr>
      <t>3)</t>
    </r>
  </si>
  <si>
    <r>
      <t xml:space="preserve">OCR - Retur  </t>
    </r>
    <r>
      <rPr>
        <vertAlign val="superscript"/>
        <sz val="11"/>
        <rFont val="Times New Roman"/>
        <family val="1"/>
      </rPr>
      <t>4)</t>
    </r>
  </si>
  <si>
    <r>
      <t xml:space="preserve">Optical character recognition (OCR) - Return </t>
    </r>
    <r>
      <rPr>
        <i/>
        <vertAlign val="superscript"/>
        <sz val="11"/>
        <rFont val="Times New Roman"/>
        <family val="1"/>
      </rPr>
      <t>4)</t>
    </r>
  </si>
  <si>
    <r>
      <t xml:space="preserve">PC/Internett  </t>
    </r>
    <r>
      <rPr>
        <vertAlign val="superscript"/>
        <sz val="11"/>
        <rFont val="Times New Roman"/>
        <family val="1"/>
      </rPr>
      <t>5)</t>
    </r>
  </si>
  <si>
    <r>
      <t xml:space="preserve">PC/Internet  </t>
    </r>
    <r>
      <rPr>
        <i/>
        <vertAlign val="superscript"/>
        <sz val="11"/>
        <rFont val="Times New Roman"/>
        <family val="1"/>
      </rPr>
      <t>5)</t>
    </r>
  </si>
  <si>
    <r>
      <t xml:space="preserve">Autogiro uten melding   </t>
    </r>
    <r>
      <rPr>
        <vertAlign val="superscript"/>
        <sz val="11"/>
        <rFont val="Times New Roman"/>
        <family val="1"/>
      </rPr>
      <t>6)</t>
    </r>
  </si>
  <si>
    <r>
      <t xml:space="preserve">Avtalegiro  </t>
    </r>
    <r>
      <rPr>
        <vertAlign val="superscript"/>
        <sz val="11"/>
        <rFont val="Times New Roman"/>
        <family val="1"/>
      </rPr>
      <t>7)</t>
    </r>
  </si>
  <si>
    <r>
      <t xml:space="preserve">Agreement-based giro  </t>
    </r>
    <r>
      <rPr>
        <i/>
        <vertAlign val="superscript"/>
        <sz val="11"/>
        <rFont val="Times New Roman"/>
        <family val="1"/>
      </rPr>
      <t>7)</t>
    </r>
  </si>
  <si>
    <r>
      <t xml:space="preserve">  Notified autogiro  </t>
    </r>
    <r>
      <rPr>
        <i/>
        <vertAlign val="superscript"/>
        <sz val="11"/>
        <rFont val="Times New Roman"/>
        <family val="1"/>
      </rPr>
      <t>6)</t>
    </r>
  </si>
  <si>
    <r>
      <t xml:space="preserve">Autogiro med melding  </t>
    </r>
    <r>
      <rPr>
        <vertAlign val="superscript"/>
        <sz val="11"/>
        <rFont val="Times New Roman"/>
        <family val="1"/>
      </rPr>
      <t>6)</t>
    </r>
  </si>
  <si>
    <r>
      <t xml:space="preserve">Unnotified autogiro </t>
    </r>
    <r>
      <rPr>
        <i/>
        <vertAlign val="superscript"/>
        <sz val="11"/>
        <rFont val="Times New Roman"/>
        <family val="1"/>
      </rPr>
      <t>6)</t>
    </r>
  </si>
  <si>
    <r>
      <t xml:space="preserve">Table 5.1.1    Prices in NOK for payment transactions 1990 - 1999. Averages for all banks </t>
    </r>
    <r>
      <rPr>
        <b/>
        <i/>
        <vertAlign val="superscript"/>
        <sz val="12"/>
        <rFont val="Arial"/>
        <family val="2"/>
      </rPr>
      <t>1)</t>
    </r>
  </si>
  <si>
    <r>
      <t xml:space="preserve">Tabell 5.1.2   Priser på betalingstransaksjoner 1990 - 1999.  Gjennomsnitt for forretningsbanker banker (kroner) </t>
    </r>
    <r>
      <rPr>
        <b/>
        <vertAlign val="superscript"/>
        <sz val="12"/>
        <rFont val="Arial"/>
        <family val="2"/>
      </rPr>
      <t>1)</t>
    </r>
  </si>
  <si>
    <r>
      <t xml:space="preserve">Table 5.1.2    Prices in NOK for payment transactions 1990 - 1999. Averages for commercial banks </t>
    </r>
    <r>
      <rPr>
        <b/>
        <i/>
        <vertAlign val="superscript"/>
        <sz val="12"/>
        <rFont val="Arial"/>
        <family val="2"/>
      </rPr>
      <t>1)</t>
    </r>
  </si>
  <si>
    <r>
      <t xml:space="preserve">Tabell 5.1.3   Priser på betalingstransaksjoner 1990 - 1999.  Gjennomsnitt for sparebanker (kroner) </t>
    </r>
    <r>
      <rPr>
        <b/>
        <vertAlign val="superscript"/>
        <sz val="12"/>
        <rFont val="Arial"/>
        <family val="2"/>
      </rPr>
      <t>1)</t>
    </r>
  </si>
  <si>
    <r>
      <t xml:space="preserve">Table 5.1.3    Prices in NOK for payment transactions 1990 - 1999. Averages for savings banks </t>
    </r>
    <r>
      <rPr>
        <b/>
        <i/>
        <vertAlign val="superscript"/>
        <sz val="12"/>
        <rFont val="Arial"/>
        <family val="2"/>
      </rPr>
      <t>1)</t>
    </r>
  </si>
  <si>
    <r>
      <t xml:space="preserve">Table 5.2.1  Prices in NOK for transfers abroad 1.1.1998 - 1.1.1999. Averages for all banks </t>
    </r>
    <r>
      <rPr>
        <b/>
        <vertAlign val="superscript"/>
        <sz val="12"/>
        <rFont val="Arial"/>
        <family val="2"/>
      </rPr>
      <t>1)</t>
    </r>
  </si>
  <si>
    <r>
      <t xml:space="preserve">Tabell 5.2.1  Priser på overførsler til utlandet 1.1.1998 - 1.1.1999. Gjennomsnitt for alle banker (kroner) </t>
    </r>
    <r>
      <rPr>
        <b/>
        <vertAlign val="superscript"/>
        <sz val="12"/>
        <rFont val="Arial"/>
        <family val="2"/>
      </rPr>
      <t>1)</t>
    </r>
  </si>
  <si>
    <t>NOK   100</t>
  </si>
  <si>
    <t>NOK  100</t>
  </si>
  <si>
    <t>Cheques abroad</t>
  </si>
  <si>
    <t>Ordinær overførsel</t>
  </si>
  <si>
    <t>Ordinary transfer</t>
  </si>
  <si>
    <t>Urgent transfer</t>
  </si>
  <si>
    <t>Paper-based</t>
  </si>
  <si>
    <t>Electronic-based</t>
  </si>
  <si>
    <t>Min. price</t>
  </si>
  <si>
    <t>Max. price</t>
  </si>
  <si>
    <t>Kilde/Source:  Norges Bank</t>
  </si>
  <si>
    <t>Tabell 4.4.1  Kontantomløpet 1991-98. Årsgjennomsnitt i milloner kroner</t>
  </si>
  <si>
    <t>Totalt</t>
  </si>
  <si>
    <t>Total</t>
  </si>
  <si>
    <t>Sedler</t>
  </si>
  <si>
    <t>Notes</t>
  </si>
  <si>
    <t>Table 4.4.1    Cash in circulation 1991-98. Annual average value in NOKm</t>
  </si>
  <si>
    <t>Tabell 4.4.2  Seddelomløpets sammensetning 1991-98. Årsgjennomsnitt i milloner kroner</t>
  </si>
  <si>
    <t>Table 4.4.2    Denominations of notes in circulation 1991-98. Annual average value in NOKm</t>
  </si>
  <si>
    <t>1000-kr</t>
  </si>
  <si>
    <t>500-kr</t>
  </si>
  <si>
    <t>200-kr</t>
  </si>
  <si>
    <t>100-kr</t>
  </si>
  <si>
    <t>50-kr</t>
  </si>
  <si>
    <t>Tabell 4.4.3  Seddelomløpets sammensetning 1991-98. Årsgjennomsnitt i prosent av verdi</t>
  </si>
  <si>
    <t>Table 4.4.3    Denominations of notes in circulation 1991-98. Annual average in per cent of value</t>
  </si>
  <si>
    <r>
      <t xml:space="preserve">Tabell 4.4.4  Sedlenes omløpshastighet 1991-98 </t>
    </r>
    <r>
      <rPr>
        <b/>
        <vertAlign val="superscript"/>
        <sz val="12"/>
        <rFont val="Arial"/>
        <family val="2"/>
      </rPr>
      <t>1)</t>
    </r>
    <r>
      <rPr>
        <b/>
        <sz val="12"/>
        <rFont val="Arial"/>
        <family val="2"/>
      </rPr>
      <t xml:space="preserve"> </t>
    </r>
  </si>
  <si>
    <r>
      <t xml:space="preserve">Tabell 4.4.5  Seddelinngang 1991-98. Antall sedler (milloner) </t>
    </r>
    <r>
      <rPr>
        <b/>
        <vertAlign val="superscript"/>
        <sz val="12"/>
        <rFont val="Arial"/>
        <family val="2"/>
      </rPr>
      <t>1)</t>
    </r>
  </si>
  <si>
    <r>
      <t xml:space="preserve">Table 4.4.5   Inflow of notes 1991-98. No. of notes (millions) </t>
    </r>
    <r>
      <rPr>
        <b/>
        <i/>
        <vertAlign val="superscript"/>
        <sz val="12"/>
        <rFont val="Arial"/>
        <family val="2"/>
      </rPr>
      <t>1)</t>
    </r>
  </si>
  <si>
    <t>Tabell 4.4.6  Tilintetgjorte sedler 1991-98. Verdi i millioner kroner</t>
  </si>
  <si>
    <r>
      <t xml:space="preserve">1998 </t>
    </r>
    <r>
      <rPr>
        <vertAlign val="superscript"/>
        <sz val="11"/>
        <rFont val="Times New Roman"/>
        <family val="1"/>
      </rPr>
      <t>1)</t>
    </r>
  </si>
  <si>
    <t>10-kr</t>
  </si>
  <si>
    <t>Table 4.4.6   Cancelled notes. Value in NOKm</t>
  </si>
  <si>
    <t>Tabell 4.4.7  Levetid for sedler 1991-98. Antall år.</t>
  </si>
  <si>
    <t>Table 4.4.7    Life time of notes 1991-98. No. of years</t>
  </si>
  <si>
    <t xml:space="preserve">   </t>
  </si>
  <si>
    <t xml:space="preserve">Tabell 4.4.8  Skillemyntomløpets sammensetning 1991-98. Årsgjennomsnitt i millioner kroner  </t>
  </si>
  <si>
    <r>
      <t>Table 4.4.8   Denominations of coin in circulation 1991-98. Annual average value in NOKm</t>
    </r>
    <r>
      <rPr>
        <b/>
        <i/>
        <vertAlign val="superscript"/>
        <sz val="12"/>
        <rFont val="Arial"/>
        <family val="2"/>
      </rPr>
      <t xml:space="preserve"> </t>
    </r>
  </si>
  <si>
    <t>20-kr</t>
  </si>
  <si>
    <t>5-kr</t>
  </si>
  <si>
    <t>1-kr</t>
  </si>
  <si>
    <t>50-øre</t>
  </si>
  <si>
    <t>10-øre</t>
  </si>
  <si>
    <t xml:space="preserve">Tabell 4.4.9  Skillemyntomløpets sammensetning 1991-98. Årsgjennomsnitt i prosent av verdi  </t>
  </si>
  <si>
    <r>
      <t>Table 4.4.9   Denominations of coin in circulation 1991-98. Annual average in per cent of value</t>
    </r>
    <r>
      <rPr>
        <b/>
        <i/>
        <vertAlign val="superscript"/>
        <sz val="12"/>
        <rFont val="Arial"/>
        <family val="2"/>
      </rPr>
      <t xml:space="preserve"> </t>
    </r>
  </si>
  <si>
    <r>
      <t xml:space="preserve">Tabell 4.4.10  Skillemyntenes omløpshastighet 1993-98 </t>
    </r>
    <r>
      <rPr>
        <b/>
        <vertAlign val="superscript"/>
        <sz val="12"/>
        <rFont val="Arial"/>
        <family val="2"/>
      </rPr>
      <t>1)</t>
    </r>
  </si>
  <si>
    <r>
      <t xml:space="preserve">Tabell 4.4.11  Skillemyntinngang 1993-98. Antall mynter (millioner) </t>
    </r>
    <r>
      <rPr>
        <b/>
        <vertAlign val="superscript"/>
        <sz val="12"/>
        <rFont val="Arial"/>
        <family val="2"/>
      </rPr>
      <t>1)</t>
    </r>
  </si>
  <si>
    <r>
      <t xml:space="preserve">Table 4.4.11    Inflow of coins 1993-98. No. of coins (millions) </t>
    </r>
    <r>
      <rPr>
        <b/>
        <i/>
        <vertAlign val="superscript"/>
        <sz val="12"/>
        <rFont val="Arial"/>
        <family val="2"/>
      </rPr>
      <t>1)</t>
    </r>
  </si>
  <si>
    <r>
      <t xml:space="preserve">Mynt </t>
    </r>
    <r>
      <rPr>
        <vertAlign val="superscript"/>
        <sz val="11"/>
        <rFont val="Times New Roman"/>
        <family val="1"/>
      </rPr>
      <t>1)</t>
    </r>
  </si>
  <si>
    <r>
      <t xml:space="preserve">Coins </t>
    </r>
    <r>
      <rPr>
        <i/>
        <vertAlign val="superscript"/>
        <sz val="11"/>
        <rFont val="Times New Roman"/>
        <family val="1"/>
      </rPr>
      <t>1)</t>
    </r>
  </si>
  <si>
    <r>
      <t xml:space="preserve">Table 4.1.1 No. of transactions in main groups of payments 1988-98. (millions) </t>
    </r>
    <r>
      <rPr>
        <b/>
        <i/>
        <vertAlign val="superscript"/>
        <sz val="12"/>
        <rFont val="Arial"/>
        <family val="2"/>
      </rPr>
      <t>1)</t>
    </r>
  </si>
  <si>
    <t>Betalingskort totalt</t>
  </si>
  <si>
    <t>Total payment cards</t>
  </si>
  <si>
    <t>Herav minibank</t>
  </si>
  <si>
    <t>Of which ATMs</t>
  </si>
  <si>
    <t>Sjekk</t>
  </si>
  <si>
    <t>Cheque</t>
  </si>
  <si>
    <r>
      <t xml:space="preserve">Giro totalt </t>
    </r>
    <r>
      <rPr>
        <b/>
        <vertAlign val="superscript"/>
        <sz val="11"/>
        <rFont val="Times New Roman"/>
        <family val="1"/>
      </rPr>
      <t>2)</t>
    </r>
  </si>
  <si>
    <r>
      <t xml:space="preserve">Total giros </t>
    </r>
    <r>
      <rPr>
        <b/>
        <i/>
        <vertAlign val="superscript"/>
        <sz val="11"/>
        <rFont val="Times New Roman"/>
        <family val="1"/>
      </rPr>
      <t>2)</t>
    </r>
  </si>
  <si>
    <r>
      <t xml:space="preserve">Table 4.1.2 Total amount in the payment system 1988-98. (NOKbn) </t>
    </r>
    <r>
      <rPr>
        <b/>
        <i/>
        <vertAlign val="superscript"/>
        <sz val="12"/>
        <rFont val="Arial"/>
        <family val="2"/>
      </rPr>
      <t>1)</t>
    </r>
  </si>
  <si>
    <t>Giro totalt</t>
  </si>
  <si>
    <t xml:space="preserve">   Total giros</t>
  </si>
  <si>
    <r>
      <t xml:space="preserve">Table 4.2.1  Giro services 1994-98. No. of transactions (millions) </t>
    </r>
    <r>
      <rPr>
        <b/>
        <i/>
        <vertAlign val="superscript"/>
        <sz val="12"/>
        <rFont val="Arial"/>
        <family val="2"/>
      </rPr>
      <t>1)</t>
    </r>
  </si>
  <si>
    <t>Herav</t>
  </si>
  <si>
    <t>Of which</t>
  </si>
  <si>
    <t>Giro innlevert på ekspedisjonssted totalt</t>
  </si>
  <si>
    <t>Total giros delivered at counter</t>
  </si>
  <si>
    <r>
      <t xml:space="preserve">Table 4.2.2  Giro services 1994-98. Total amount (NOKbn) </t>
    </r>
    <r>
      <rPr>
        <b/>
        <i/>
        <vertAlign val="superscript"/>
        <sz val="12"/>
        <rFont val="Arial"/>
        <family val="2"/>
      </rPr>
      <t>1)</t>
    </r>
  </si>
  <si>
    <r>
      <t xml:space="preserve">Table 4.3.1  Cheques 1984-98. No. of transactions (millions) </t>
    </r>
    <r>
      <rPr>
        <b/>
        <i/>
        <vertAlign val="superscript"/>
        <sz val="12"/>
        <rFont val="Arial"/>
        <family val="2"/>
      </rPr>
      <t>1)</t>
    </r>
  </si>
  <si>
    <t>Total sjekkbruk</t>
  </si>
  <si>
    <t>Total use of cheques</t>
  </si>
  <si>
    <t>Sparebanker</t>
  </si>
  <si>
    <t>Savings banks</t>
  </si>
  <si>
    <r>
      <t xml:space="preserve">Table 4.3.2  Cheques 1984-98. Total amount (NOKbn) </t>
    </r>
    <r>
      <rPr>
        <b/>
        <i/>
        <vertAlign val="superscript"/>
        <sz val="12"/>
        <rFont val="Arial"/>
        <family val="2"/>
      </rPr>
      <t>1)</t>
    </r>
  </si>
  <si>
    <r>
      <t xml:space="preserve">Tabell 4.3.2  Sjekk 1984-98. Totalt beløp (milliarder kroner) </t>
    </r>
    <r>
      <rPr>
        <b/>
        <vertAlign val="superscript"/>
        <sz val="12"/>
        <rFont val="Arial"/>
        <family val="2"/>
      </rPr>
      <t>1)</t>
    </r>
  </si>
  <si>
    <t xml:space="preserve"> </t>
  </si>
  <si>
    <r>
      <t xml:space="preserve">Table 4.3.3 Use of payment and credit cards 1991 - 1998. No. transactions (millions) </t>
    </r>
    <r>
      <rPr>
        <b/>
        <i/>
        <vertAlign val="superscript"/>
        <sz val="12"/>
        <rFont val="Arial"/>
        <family val="2"/>
      </rPr>
      <t>1)</t>
    </r>
  </si>
  <si>
    <r>
      <t xml:space="preserve">Tabell 4.3.3 Bruk av betalings- og kredittkort 1991 - 1998. Antall transaksjoner (millioner) </t>
    </r>
    <r>
      <rPr>
        <b/>
        <vertAlign val="superscript"/>
        <sz val="12"/>
        <rFont val="Arial"/>
        <family val="2"/>
      </rPr>
      <t>1)</t>
    </r>
  </si>
  <si>
    <t>GE Kapital Finans AS</t>
  </si>
  <si>
    <t>DnB Kort AS</t>
  </si>
  <si>
    <t>Gjensidige Bank AS</t>
  </si>
  <si>
    <r>
      <t xml:space="preserve">Tabell 4.3.4 Bruk av betalings- og kredittkort 1991 - 1998. Totalt beløp (milliarder kroner) </t>
    </r>
    <r>
      <rPr>
        <b/>
        <vertAlign val="superscript"/>
        <sz val="12"/>
        <rFont val="Arial"/>
        <family val="2"/>
      </rPr>
      <t>1)</t>
    </r>
  </si>
  <si>
    <r>
      <t xml:space="preserve">Table 4.3.4 Use of payment cards 1991 - 1998. Total amount (NOKbn) </t>
    </r>
    <r>
      <rPr>
        <b/>
        <i/>
        <vertAlign val="superscript"/>
        <sz val="12"/>
        <rFont val="Arial"/>
        <family val="2"/>
      </rPr>
      <t>1)</t>
    </r>
  </si>
  <si>
    <t>Bankkort</t>
  </si>
  <si>
    <t>Bank cards</t>
  </si>
  <si>
    <t>Kombinerte kort</t>
  </si>
  <si>
    <t>Combined cards</t>
  </si>
  <si>
    <t>Antall kort fratrukket dobbelttellinger av kombinasjonskort</t>
  </si>
  <si>
    <t>No. cards less double-counting of combined cards</t>
  </si>
  <si>
    <r>
      <t xml:space="preserve">Table 4.3.5  Payment cards issued by banks, card companies and oil companies 1991- 98. Thousands </t>
    </r>
    <r>
      <rPr>
        <b/>
        <i/>
        <vertAlign val="superscript"/>
        <sz val="12"/>
        <rFont val="Arial"/>
        <family val="2"/>
      </rPr>
      <t>1)</t>
    </r>
    <r>
      <rPr>
        <b/>
        <i/>
        <sz val="12"/>
        <rFont val="Arial"/>
        <family val="2"/>
      </rPr>
      <t xml:space="preserve"> </t>
    </r>
  </si>
  <si>
    <t>Betalingsterminaler eid av banker</t>
  </si>
  <si>
    <t>Owned by banks</t>
  </si>
  <si>
    <t>Betalingsterminaler eid av oljeselskaper</t>
  </si>
  <si>
    <t>Steder med bankenes betalingsterminaler</t>
  </si>
  <si>
    <t>Steder med oljeselskapenes terminaler</t>
  </si>
  <si>
    <t>Betalingsterminaler totalt</t>
  </si>
  <si>
    <t>Total payment terminals</t>
  </si>
  <si>
    <t>Locations with bank payment terminals</t>
  </si>
  <si>
    <t>Locations with oil company payment terminals</t>
  </si>
  <si>
    <r>
      <t xml:space="preserve">Tabell 4.3.6 Antall betalingsterminaler og antall steder med betalingsterminaler 1991-98 </t>
    </r>
    <r>
      <rPr>
        <b/>
        <vertAlign val="superscript"/>
        <sz val="12"/>
        <rFont val="Arial"/>
        <family val="2"/>
      </rPr>
      <t>1)</t>
    </r>
  </si>
  <si>
    <r>
      <t xml:space="preserve">Table 4.3.6  No. of payment terminals and no. of locations with payment terminals 1991-98 </t>
    </r>
    <r>
      <rPr>
        <b/>
        <i/>
        <vertAlign val="superscript"/>
        <sz val="12"/>
        <rFont val="Arial"/>
        <family val="2"/>
      </rPr>
      <t>1)</t>
    </r>
    <r>
      <rPr>
        <b/>
        <i/>
        <sz val="12"/>
        <rFont val="Arial"/>
        <family val="2"/>
      </rPr>
      <t xml:space="preserve"> </t>
    </r>
  </si>
  <si>
    <t>Oljeselskapenes betalingsterminaler totalt</t>
  </si>
  <si>
    <t>Bankenes betalingsterminaler totalt</t>
  </si>
  <si>
    <t>Total bank payment terminals</t>
  </si>
  <si>
    <t>Total oil companie payment terminals</t>
  </si>
  <si>
    <r>
      <t xml:space="preserve">Tabell 4.3.7 Bankenes og oljeselskapenes betalingsterminaler (EFTPOS) 1991-98. Antall transaksjoner (millioner) </t>
    </r>
    <r>
      <rPr>
        <b/>
        <vertAlign val="superscript"/>
        <sz val="12"/>
        <rFont val="Arial"/>
        <family val="2"/>
      </rPr>
      <t>1)</t>
    </r>
  </si>
  <si>
    <r>
      <t xml:space="preserve">Table 4.3.7  Bank and oil company payment terminals (EFTPOS) 1991-98. No. of transactions (millions) </t>
    </r>
    <r>
      <rPr>
        <b/>
        <i/>
        <vertAlign val="superscript"/>
        <sz val="12"/>
        <rFont val="Arial"/>
        <family val="2"/>
      </rPr>
      <t>1)</t>
    </r>
    <r>
      <rPr>
        <b/>
        <i/>
        <sz val="12"/>
        <rFont val="Arial"/>
        <family val="2"/>
      </rPr>
      <t xml:space="preserve"> </t>
    </r>
  </si>
  <si>
    <r>
      <t xml:space="preserve">Tabell 4.3.8 Bankenes og oljeselskapenes betalingsterminaler (EFTPOS) 1991-98. Totalt beløp (milliarder kroner) </t>
    </r>
    <r>
      <rPr>
        <b/>
        <vertAlign val="superscript"/>
        <sz val="12"/>
        <rFont val="Arial"/>
        <family val="2"/>
      </rPr>
      <t>1)</t>
    </r>
  </si>
  <si>
    <r>
      <t xml:space="preserve">Table 4.3.8  Bank and oil company payment terminals (EFTPOS) 1991-98. Total amount (NOKbn) </t>
    </r>
    <r>
      <rPr>
        <b/>
        <i/>
        <vertAlign val="superscript"/>
        <sz val="12"/>
        <rFont val="Arial"/>
        <family val="2"/>
      </rPr>
      <t>1)</t>
    </r>
    <r>
      <rPr>
        <b/>
        <i/>
        <sz val="12"/>
        <rFont val="Arial"/>
        <family val="2"/>
      </rPr>
      <t xml:space="preserve"> </t>
    </r>
  </si>
  <si>
    <r>
      <t xml:space="preserve">Tabell 4.3.9 Kontantuttak i minibank 1991-98. Antall transaksjoner (millioner) </t>
    </r>
    <r>
      <rPr>
        <b/>
        <vertAlign val="superscript"/>
        <sz val="12"/>
        <rFont val="Arial"/>
        <family val="2"/>
      </rPr>
      <t>1)</t>
    </r>
  </si>
  <si>
    <r>
      <t xml:space="preserve">Table 4.3.9  Cash withdrawals from ATMs 1991-98. No. of transactions (millions) </t>
    </r>
    <r>
      <rPr>
        <b/>
        <i/>
        <vertAlign val="superscript"/>
        <sz val="12"/>
        <rFont val="Arial"/>
        <family val="2"/>
      </rPr>
      <t>1)</t>
    </r>
    <r>
      <rPr>
        <b/>
        <i/>
        <sz val="12"/>
        <rFont val="Arial"/>
        <family val="2"/>
      </rPr>
      <t xml:space="preserve"> </t>
    </r>
  </si>
  <si>
    <t>Forretningsbankene totalt</t>
  </si>
  <si>
    <t>Total commercial banks</t>
  </si>
  <si>
    <r>
      <t xml:space="preserve">Tabell 4.3.10 Kontantuttak i minibank 1991-98. Totalt beløp (milliarder kroner) </t>
    </r>
    <r>
      <rPr>
        <b/>
        <vertAlign val="superscript"/>
        <sz val="12"/>
        <rFont val="Arial"/>
        <family val="2"/>
      </rPr>
      <t>1)</t>
    </r>
  </si>
  <si>
    <r>
      <t xml:space="preserve">Table 4.3.10  Cash withdrawals from ATMs 1991-98. Total amount (NOKbn) </t>
    </r>
    <r>
      <rPr>
        <b/>
        <i/>
        <vertAlign val="superscript"/>
        <sz val="12"/>
        <rFont val="Arial"/>
        <family val="2"/>
      </rPr>
      <t>1)</t>
    </r>
    <r>
      <rPr>
        <b/>
        <i/>
        <sz val="12"/>
        <rFont val="Arial"/>
        <family val="2"/>
      </rPr>
      <t xml:space="preserve"> </t>
    </r>
  </si>
  <si>
    <r>
      <t xml:space="preserve">Table 4.3.11  No. of ATMs 1984-98.  </t>
    </r>
    <r>
      <rPr>
        <b/>
        <i/>
        <vertAlign val="superscript"/>
        <sz val="12"/>
        <rFont val="Arial"/>
        <family val="2"/>
      </rPr>
      <t>1)</t>
    </r>
  </si>
  <si>
    <r>
      <t xml:space="preserve">Table 4.3.12  Cash withdrawals at counter in commercial banks 1996-98. No. of transactions </t>
    </r>
    <r>
      <rPr>
        <b/>
        <i/>
        <vertAlign val="superscript"/>
        <sz val="12"/>
        <rFont val="Arial"/>
        <family val="2"/>
      </rPr>
      <t>1)</t>
    </r>
  </si>
  <si>
    <r>
      <t xml:space="preserve">Tabell 4.3.12 Kontantuttak i skranke i forretningsbanker 1996-98. Antall transaksjoner (millioner) </t>
    </r>
    <r>
      <rPr>
        <b/>
        <vertAlign val="superscript"/>
        <sz val="12"/>
        <rFont val="Arial"/>
        <family val="2"/>
      </rPr>
      <t>1)</t>
    </r>
  </si>
  <si>
    <r>
      <t xml:space="preserve">Tabell 4.3.13 Kontantuttak i skranke i forretningsbanker 1996-98. Totalt beløp (milliarder kroner) </t>
    </r>
    <r>
      <rPr>
        <b/>
        <vertAlign val="superscript"/>
        <sz val="12"/>
        <rFont val="Arial"/>
        <family val="2"/>
      </rPr>
      <t>1)</t>
    </r>
  </si>
  <si>
    <r>
      <t xml:space="preserve">Table 4.3.13  Cash withdrawals at counter in commercial banks 1996-98. Total amount (NOKbn) </t>
    </r>
    <r>
      <rPr>
        <b/>
        <i/>
        <vertAlign val="superscript"/>
        <sz val="12"/>
        <rFont val="Arial"/>
        <family val="2"/>
      </rPr>
      <t>1)</t>
    </r>
  </si>
  <si>
    <t>Visa Norge AS</t>
  </si>
  <si>
    <t>Europay Norge AS</t>
  </si>
  <si>
    <t>Diners Club Norge AS</t>
  </si>
  <si>
    <t>American Express AS</t>
  </si>
  <si>
    <t>..</t>
  </si>
  <si>
    <r>
      <t xml:space="preserve">Table 4.5.1 Norwegians' use of cards abroad 1988-98. No. of transactions (thousands) </t>
    </r>
    <r>
      <rPr>
        <b/>
        <i/>
        <vertAlign val="superscript"/>
        <sz val="12"/>
        <rFont val="Arial"/>
        <family val="2"/>
      </rPr>
      <t>1)</t>
    </r>
  </si>
  <si>
    <r>
      <t xml:space="preserve">Table 4.5.2 Norwegians' use of cards abroad 1988-98. Total amount (NOKm) </t>
    </r>
    <r>
      <rPr>
        <b/>
        <i/>
        <vertAlign val="superscript"/>
        <sz val="12"/>
        <rFont val="Arial"/>
        <family val="2"/>
      </rPr>
      <t>1)</t>
    </r>
  </si>
  <si>
    <t>Total giros</t>
  </si>
  <si>
    <t>Gireringer (konto til konto transaksjoner)</t>
  </si>
  <si>
    <t>Giro (account-to-account transfers)</t>
  </si>
  <si>
    <t>Inn- og utbetalinger</t>
  </si>
  <si>
    <t>Incoming and outgoing payments</t>
  </si>
  <si>
    <t>Table 4.5.6   Eurogiro-transfers from abroad to Norway 1994-98. No. of transactions (thousands)</t>
  </si>
  <si>
    <t>Tabell 4.5.6  Eurogiro-overførsler fra utlandet til Norge 1994-98. Antall transaksjoner (tusen)</t>
  </si>
  <si>
    <r>
      <t xml:space="preserve">Tabell 4.5.4  Utlendingers bruk av kort i Norge 1988-98. Totalt beløp (millioner kroner) </t>
    </r>
    <r>
      <rPr>
        <b/>
        <vertAlign val="superscript"/>
        <sz val="12"/>
        <rFont val="Arial"/>
        <family val="2"/>
      </rPr>
      <t>1)</t>
    </r>
  </si>
  <si>
    <t>Forretningsbanker 2)</t>
  </si>
  <si>
    <t>Commercial banks 2)</t>
  </si>
  <si>
    <t xml:space="preserve">  </t>
  </si>
  <si>
    <r>
      <t xml:space="preserve">Tabell 4.5.3  Utlendingers bruk av kort i Norge 1988-98. Antall transaksjoner (tusen) </t>
    </r>
    <r>
      <rPr>
        <b/>
        <vertAlign val="superscript"/>
        <sz val="12"/>
        <rFont val="Arial"/>
        <family val="2"/>
      </rPr>
      <t>1)</t>
    </r>
  </si>
  <si>
    <t>Data innhentet fra:      Bankenes Betalingssentral (BBS), forretningsbankene inkl. Postbanken, sparebankene, kortselskapene og oljeselskapene.</t>
  </si>
  <si>
    <t>Kilde/Source:              Norges Bank</t>
  </si>
  <si>
    <t>Kilde/Source:            Norges Bank</t>
  </si>
  <si>
    <t>Data innhentet fra:     Bankenes Betalingssentral (BBS), forretningsbankene inkl. Postbanken, sparebankene, kortselskapene og oljeselskapene.</t>
  </si>
  <si>
    <t>Kilde/Source:             Norges Bank</t>
  </si>
  <si>
    <r>
      <t xml:space="preserve">Direct debits </t>
    </r>
    <r>
      <rPr>
        <i/>
        <vertAlign val="superscript"/>
        <sz val="11"/>
        <rFont val="Times New Roman"/>
        <family val="1"/>
      </rPr>
      <t>10)</t>
    </r>
  </si>
  <si>
    <r>
      <t xml:space="preserve">Direkte debiteringer  </t>
    </r>
    <r>
      <rPr>
        <vertAlign val="superscript"/>
        <sz val="11"/>
        <rFont val="Times New Roman"/>
        <family val="1"/>
      </rPr>
      <t>10)</t>
    </r>
  </si>
  <si>
    <r>
      <t xml:space="preserve">      PC/Internett </t>
    </r>
    <r>
      <rPr>
        <i/>
        <vertAlign val="superscript"/>
        <sz val="11"/>
        <rFont val="Times New Roman"/>
        <family val="1"/>
      </rPr>
      <t>9)</t>
    </r>
  </si>
  <si>
    <r>
      <t xml:space="preserve">PC/Internett </t>
    </r>
    <r>
      <rPr>
        <vertAlign val="superscript"/>
        <sz val="11"/>
        <rFont val="Times New Roman"/>
        <family val="1"/>
      </rPr>
      <t>9)</t>
    </r>
  </si>
  <si>
    <r>
      <t xml:space="preserve">Tabell 4.1.1  Antall transaksjoner i hovedgrupper betalinger 1988-98. Millioner </t>
    </r>
    <r>
      <rPr>
        <b/>
        <vertAlign val="superscript"/>
        <sz val="12"/>
        <rFont val="Arial"/>
        <family val="2"/>
      </rPr>
      <t>1)</t>
    </r>
  </si>
  <si>
    <r>
      <t xml:space="preserve">Tabell 4.2.1  Girotjenester 1994-98. Antall transaksjoner (millioner) </t>
    </r>
    <r>
      <rPr>
        <b/>
        <vertAlign val="superscript"/>
        <sz val="12"/>
        <rFont val="Arial"/>
        <family val="2"/>
      </rPr>
      <t>1)</t>
    </r>
  </si>
  <si>
    <r>
      <t xml:space="preserve">Tabell 4.2.2  Girotjenester 1994-98. Totalt beløp (milliarder kroner) </t>
    </r>
    <r>
      <rPr>
        <b/>
        <vertAlign val="superscript"/>
        <sz val="12"/>
        <rFont val="Arial"/>
        <family val="2"/>
      </rPr>
      <t>1)</t>
    </r>
  </si>
  <si>
    <r>
      <t xml:space="preserve">Tabell 4.3.1  Sjekk 1984-98. Antall transaksjoner (millioner) </t>
    </r>
    <r>
      <rPr>
        <b/>
        <vertAlign val="superscript"/>
        <sz val="12"/>
        <rFont val="Arial"/>
        <family val="2"/>
      </rPr>
      <t>1)</t>
    </r>
  </si>
  <si>
    <t>Owned by oil companies</t>
  </si>
  <si>
    <t xml:space="preserve"> -</t>
  </si>
  <si>
    <r>
      <t xml:space="preserve">Manuell kortbruk </t>
    </r>
    <r>
      <rPr>
        <vertAlign val="superscript"/>
        <sz val="11"/>
        <rFont val="Times New Roman"/>
        <family val="1"/>
      </rPr>
      <t>6)</t>
    </r>
  </si>
  <si>
    <r>
      <t xml:space="preserve">Elektronisk kortbruk </t>
    </r>
    <r>
      <rPr>
        <vertAlign val="superscript"/>
        <sz val="11"/>
        <rFont val="Times New Roman"/>
        <family val="1"/>
      </rPr>
      <t>5)</t>
    </r>
  </si>
  <si>
    <r>
      <t xml:space="preserve">   Elektronisk giro </t>
    </r>
    <r>
      <rPr>
        <vertAlign val="superscript"/>
        <sz val="11"/>
        <rFont val="Times New Roman"/>
        <family val="1"/>
      </rPr>
      <t>4)</t>
    </r>
  </si>
  <si>
    <r>
      <t xml:space="preserve">   Blankettbasert giro </t>
    </r>
    <r>
      <rPr>
        <vertAlign val="superscript"/>
        <sz val="11"/>
        <rFont val="Times New Roman"/>
        <family val="1"/>
      </rPr>
      <t>3)</t>
    </r>
  </si>
  <si>
    <r>
      <t xml:space="preserve">Payment cards - manual use </t>
    </r>
    <r>
      <rPr>
        <i/>
        <vertAlign val="superscript"/>
        <sz val="11"/>
        <rFont val="Times New Roman"/>
        <family val="1"/>
      </rPr>
      <t>6)</t>
    </r>
  </si>
  <si>
    <r>
      <t>Payment cards - electronic use</t>
    </r>
    <r>
      <rPr>
        <i/>
        <vertAlign val="superscript"/>
        <sz val="11"/>
        <rFont val="Times New Roman"/>
        <family val="1"/>
      </rPr>
      <t xml:space="preserve"> 5)</t>
    </r>
  </si>
  <si>
    <r>
      <t xml:space="preserve">      Electronic giro </t>
    </r>
    <r>
      <rPr>
        <i/>
        <vertAlign val="superscript"/>
        <sz val="11"/>
        <rFont val="Times New Roman"/>
        <family val="1"/>
      </rPr>
      <t>4)</t>
    </r>
  </si>
  <si>
    <r>
      <t xml:space="preserve">      Form-based giro </t>
    </r>
    <r>
      <rPr>
        <i/>
        <vertAlign val="superscript"/>
        <sz val="11"/>
        <rFont val="Times New Roman"/>
        <family val="1"/>
      </rPr>
      <t>3)</t>
    </r>
  </si>
  <si>
    <r>
      <t xml:space="preserve">Blankettbasert giro totalt </t>
    </r>
    <r>
      <rPr>
        <b/>
        <vertAlign val="superscript"/>
        <sz val="11"/>
        <rFont val="Times New Roman"/>
        <family val="1"/>
      </rPr>
      <t>2)</t>
    </r>
  </si>
  <si>
    <r>
      <t xml:space="preserve">Total form-based giros </t>
    </r>
    <r>
      <rPr>
        <b/>
        <i/>
        <vertAlign val="superscript"/>
        <sz val="11"/>
        <rFont val="Times New Roman"/>
        <family val="1"/>
      </rPr>
      <t>2)</t>
    </r>
  </si>
  <si>
    <r>
      <t xml:space="preserve">Giro innsendt pr brev </t>
    </r>
    <r>
      <rPr>
        <vertAlign val="superscript"/>
        <sz val="11"/>
        <rFont val="Times New Roman"/>
        <family val="1"/>
      </rPr>
      <t>3)</t>
    </r>
  </si>
  <si>
    <r>
      <t>Giros sent by post</t>
    </r>
    <r>
      <rPr>
        <i/>
        <vertAlign val="superscript"/>
        <sz val="11"/>
        <rFont val="Times New Roman"/>
        <family val="1"/>
      </rPr>
      <t xml:space="preserve"> 3)</t>
    </r>
  </si>
  <si>
    <r>
      <t xml:space="preserve">Kontante innbetalinger </t>
    </r>
    <r>
      <rPr>
        <vertAlign val="superscript"/>
        <sz val="11"/>
        <rFont val="Times New Roman"/>
        <family val="1"/>
      </rPr>
      <t>4)</t>
    </r>
  </si>
  <si>
    <r>
      <t xml:space="preserve">Incoming cash payments </t>
    </r>
    <r>
      <rPr>
        <i/>
        <vertAlign val="superscript"/>
        <sz val="11"/>
        <rFont val="Times New Roman"/>
        <family val="1"/>
      </rPr>
      <t>4)</t>
    </r>
  </si>
  <si>
    <r>
      <t xml:space="preserve">Kontobelastninger  </t>
    </r>
    <r>
      <rPr>
        <vertAlign val="superscript"/>
        <sz val="11"/>
        <rFont val="Times New Roman"/>
        <family val="1"/>
      </rPr>
      <t>4)</t>
    </r>
  </si>
  <si>
    <r>
      <t xml:space="preserve">Account debits </t>
    </r>
    <r>
      <rPr>
        <i/>
        <vertAlign val="superscript"/>
        <sz val="11"/>
        <rFont val="Times New Roman"/>
        <family val="1"/>
      </rPr>
      <t>4)</t>
    </r>
  </si>
  <si>
    <r>
      <t xml:space="preserve">Diverse giro registrert i bank </t>
    </r>
    <r>
      <rPr>
        <vertAlign val="superscript"/>
        <sz val="11"/>
        <rFont val="Times New Roman"/>
        <family val="1"/>
      </rPr>
      <t>5)</t>
    </r>
  </si>
  <si>
    <r>
      <t xml:space="preserve"> Various giros registered in banks  </t>
    </r>
    <r>
      <rPr>
        <i/>
        <vertAlign val="superscript"/>
        <sz val="11"/>
        <rFont val="Times New Roman"/>
        <family val="1"/>
      </rPr>
      <t>5)</t>
    </r>
  </si>
  <si>
    <r>
      <t xml:space="preserve">Betalinger med anvisninger ved bruk av terminal </t>
    </r>
    <r>
      <rPr>
        <vertAlign val="superscript"/>
        <sz val="11"/>
        <rFont val="Times New Roman"/>
        <family val="1"/>
      </rPr>
      <t>6)</t>
    </r>
  </si>
  <si>
    <r>
      <t>Payments with instructions using terminals</t>
    </r>
    <r>
      <rPr>
        <i/>
        <vertAlign val="superscript"/>
        <sz val="11"/>
        <rFont val="Times New Roman"/>
        <family val="1"/>
      </rPr>
      <t xml:space="preserve"> 6)</t>
    </r>
  </si>
  <si>
    <r>
      <t xml:space="preserve">Elektronisk giro totalt  </t>
    </r>
    <r>
      <rPr>
        <b/>
        <vertAlign val="superscript"/>
        <sz val="11"/>
        <rFont val="Times New Roman"/>
        <family val="1"/>
      </rPr>
      <t>7)</t>
    </r>
  </si>
  <si>
    <r>
      <t xml:space="preserve">   Total electronic giros </t>
    </r>
    <r>
      <rPr>
        <b/>
        <i/>
        <vertAlign val="superscript"/>
        <sz val="11"/>
        <rFont val="Times New Roman"/>
        <family val="1"/>
      </rPr>
      <t>7)</t>
    </r>
  </si>
  <si>
    <r>
      <t xml:space="preserve">Telefoniske overførsler  </t>
    </r>
    <r>
      <rPr>
        <vertAlign val="superscript"/>
        <sz val="11"/>
        <rFont val="Times New Roman"/>
        <family val="1"/>
      </rPr>
      <t>8)</t>
    </r>
  </si>
  <si>
    <r>
      <t xml:space="preserve">Total transfers by telephone </t>
    </r>
    <r>
      <rPr>
        <vertAlign val="superscript"/>
        <sz val="11"/>
        <rFont val="Times New Roman"/>
        <family val="1"/>
      </rPr>
      <t>8)</t>
    </r>
  </si>
  <si>
    <r>
      <t xml:space="preserve">Betalinger ved bruk av terminal  </t>
    </r>
    <r>
      <rPr>
        <vertAlign val="superscript"/>
        <sz val="11"/>
        <rFont val="Times New Roman"/>
        <family val="1"/>
      </rPr>
      <t>6)</t>
    </r>
  </si>
  <si>
    <r>
      <t>Total payments using terminals</t>
    </r>
    <r>
      <rPr>
        <i/>
        <vertAlign val="superscript"/>
        <sz val="11"/>
        <rFont val="Times New Roman"/>
        <family val="1"/>
      </rPr>
      <t xml:space="preserve"> 6)</t>
    </r>
  </si>
  <si>
    <t>Use of international payment cards issued in Norway</t>
  </si>
  <si>
    <t>Bruk av internasjonale betalingskort utstedt i Norge</t>
  </si>
  <si>
    <t>Use of international payment cards in Norway by non-residents</t>
  </si>
  <si>
    <t>Utlendingers bruk av internasjonale betalingskort i Norge</t>
  </si>
  <si>
    <t>VISA Norge AS</t>
  </si>
  <si>
    <t>Payment terminals (EFTPOS)</t>
  </si>
  <si>
    <t>Betalingsterminaler (EFTPOS)</t>
  </si>
  <si>
    <t>Cash withdrawals (ATMs)</t>
  </si>
  <si>
    <t>Kontantuttak (minibank)</t>
  </si>
  <si>
    <t>Internasjonale betalings- og kredittkort</t>
  </si>
  <si>
    <t>Total international payment cards</t>
  </si>
  <si>
    <t>-</t>
  </si>
  <si>
    <t>Herav:</t>
  </si>
  <si>
    <t>Of which:</t>
  </si>
  <si>
    <t>Data innhentet fra: Bankenes Betalingssentral (BBS), Fellesdata, NOVIT, Postbanken og oljeselskaper</t>
  </si>
  <si>
    <t xml:space="preserve">Data innhentet fra:    Bankenes Betalingssentral (BBS), Fellesdata, NOVIT, Postbanken og oljeselskaper. </t>
  </si>
  <si>
    <t>Kilde/Source:            Norges bank</t>
  </si>
  <si>
    <t xml:space="preserve">Data innhentet fra:   Bankenes Betalingssentral (BBS), Fellesdata, NOVIT, Postbanken og oljeselskaper. </t>
  </si>
  <si>
    <t xml:space="preserve">Data innhentet fra:  Forretnings- og sparebanker gjennom Fellesdata og NOVIT, Postbanken, DnB, Kreditkassen, Romsdals Fellesbank, </t>
  </si>
  <si>
    <t xml:space="preserve">Data innhentet fra:     BBS, Postbanken, DnB, Kreditkassen, Fokus Bank, Nordlandsbanken, Sparebanken NOR, Sparebanken Vest, Vår </t>
  </si>
  <si>
    <r>
      <t xml:space="preserve">Steder med betalingsterminaler totalt </t>
    </r>
    <r>
      <rPr>
        <b/>
        <vertAlign val="superscript"/>
        <sz val="11"/>
        <rFont val="Times New Roman"/>
        <family val="1"/>
      </rPr>
      <t>2)</t>
    </r>
  </si>
  <si>
    <r>
      <t xml:space="preserve">Locations with payment terminals </t>
    </r>
    <r>
      <rPr>
        <b/>
        <i/>
        <vertAlign val="superscript"/>
        <sz val="11"/>
        <rFont val="Times New Roman"/>
        <family val="1"/>
      </rPr>
      <t>2)</t>
    </r>
  </si>
  <si>
    <r>
      <t xml:space="preserve">Tabell 4.5.1  Nordmenns bruk av kort i utlandet 1988-98. Antall transaksjoner (tusen) </t>
    </r>
    <r>
      <rPr>
        <b/>
        <vertAlign val="superscript"/>
        <sz val="12"/>
        <rFont val="Arial"/>
        <family val="2"/>
      </rPr>
      <t>1)</t>
    </r>
  </si>
  <si>
    <r>
      <t xml:space="preserve">Tabell 4.5.2  Nordmenns bruk av kort i utlandet 1988-98. Totalt beløp (millioner kroner) </t>
    </r>
    <r>
      <rPr>
        <b/>
        <vertAlign val="superscript"/>
        <sz val="12"/>
        <rFont val="Arial"/>
        <family val="2"/>
      </rPr>
      <t>1)</t>
    </r>
  </si>
  <si>
    <r>
      <t xml:space="preserve">Tabell 4.3.5 Antall betalingskort utstedt av bankene, kortselskapene og oljeselskapene 1991- 98. Tusen </t>
    </r>
    <r>
      <rPr>
        <b/>
        <vertAlign val="superscript"/>
        <sz val="12"/>
        <rFont val="Arial"/>
        <family val="2"/>
      </rPr>
      <t>1)</t>
    </r>
  </si>
  <si>
    <r>
      <t xml:space="preserve">      PC/Internett</t>
    </r>
    <r>
      <rPr>
        <i/>
        <vertAlign val="superscript"/>
        <sz val="11"/>
        <rFont val="Times New Roman"/>
        <family val="1"/>
      </rPr>
      <t xml:space="preserve">  9)</t>
    </r>
  </si>
  <si>
    <r>
      <t>PC/Internett</t>
    </r>
    <r>
      <rPr>
        <vertAlign val="superscript"/>
        <sz val="11"/>
        <rFont val="Times New Roman"/>
        <family val="1"/>
      </rPr>
      <t xml:space="preserve"> 9)</t>
    </r>
  </si>
  <si>
    <r>
      <t>Table 4.4.4   The rate of note circulation 1991-98</t>
    </r>
    <r>
      <rPr>
        <b/>
        <i/>
        <vertAlign val="superscript"/>
        <sz val="12"/>
        <rFont val="Arial"/>
        <family val="2"/>
      </rPr>
      <t xml:space="preserve"> 1)</t>
    </r>
  </si>
  <si>
    <r>
      <t xml:space="preserve">Table 4.4.10   The rate of coin circulation 1993-98 </t>
    </r>
    <r>
      <rPr>
        <b/>
        <i/>
        <vertAlign val="superscript"/>
        <sz val="12"/>
        <rFont val="Arial"/>
        <family val="2"/>
      </rPr>
      <t>1)</t>
    </r>
  </si>
  <si>
    <r>
      <t xml:space="preserve">Table 4.5.3 Non-residents' use of cards in Norway 1988-98. No. of transactions (thousands) </t>
    </r>
    <r>
      <rPr>
        <b/>
        <i/>
        <vertAlign val="superscript"/>
        <sz val="12"/>
        <rFont val="Arial"/>
        <family val="2"/>
      </rPr>
      <t>1)</t>
    </r>
  </si>
  <si>
    <r>
      <t xml:space="preserve">Oil company cards  </t>
    </r>
    <r>
      <rPr>
        <i/>
        <vertAlign val="superscript"/>
        <sz val="11"/>
        <rFont val="Times New Roman"/>
        <family val="1"/>
      </rPr>
      <t>4)</t>
    </r>
  </si>
  <si>
    <t>Brutto</t>
  </si>
  <si>
    <t>mai</t>
  </si>
  <si>
    <t>NICS-masse</t>
  </si>
  <si>
    <t>NICS-SWIFT</t>
  </si>
  <si>
    <t xml:space="preserve">VPS/ NOS </t>
  </si>
  <si>
    <t>Kontanter</t>
  </si>
  <si>
    <t>NB/Stat</t>
  </si>
  <si>
    <t>Notes and coins</t>
  </si>
  <si>
    <t>Securities settlement</t>
  </si>
  <si>
    <t>Gross settlement</t>
  </si>
  <si>
    <t>feb</t>
  </si>
  <si>
    <t>mar</t>
  </si>
  <si>
    <t>apr</t>
  </si>
  <si>
    <t>jun</t>
  </si>
  <si>
    <t>jul</t>
  </si>
  <si>
    <t>aug</t>
  </si>
  <si>
    <t>sept</t>
  </si>
  <si>
    <t>okt</t>
  </si>
  <si>
    <t>nov</t>
  </si>
  <si>
    <t>des</t>
  </si>
  <si>
    <t>TOTALT</t>
  </si>
  <si>
    <t>VPS/NOS</t>
  </si>
  <si>
    <t>Kilde/Source:</t>
  </si>
  <si>
    <t>Central Bank/government</t>
  </si>
  <si>
    <t xml:space="preserve">    Bulletin no. 3/1997.</t>
  </si>
  <si>
    <t>1) For en mer detaljert beskrivelse, se årets rapport kapittel 2.1.1</t>
  </si>
  <si>
    <t xml:space="preserve">1) For more information on NBO, see the article "Norges Bank's new settlement system"-NBO" in Norges Bank's Economic </t>
  </si>
  <si>
    <r>
      <t xml:space="preserve">Table 2.1.1 Average daily turnover in NBO Dec. 1997 - April 1999. NOKbn </t>
    </r>
    <r>
      <rPr>
        <b/>
        <i/>
        <vertAlign val="superscript"/>
        <sz val="12"/>
        <rFont val="Arial"/>
        <family val="2"/>
      </rPr>
      <t>1)</t>
    </r>
  </si>
  <si>
    <r>
      <t xml:space="preserve">Tabell 2.1.1 Gjennomsnittlig daglig omsetning i NBO des.1997 - april 1999. Milliarder   </t>
    </r>
    <r>
      <rPr>
        <b/>
        <vertAlign val="superscript"/>
        <sz val="12"/>
        <rFont val="Arial"/>
        <family val="2"/>
      </rPr>
      <t>1)</t>
    </r>
  </si>
  <si>
    <r>
      <t xml:space="preserve">Tabell 2.1.2 Daglig omsetning i NBO i april 1999. Milliarder   </t>
    </r>
    <r>
      <rPr>
        <b/>
        <vertAlign val="superscript"/>
        <sz val="12"/>
        <rFont val="Arial"/>
        <family val="2"/>
      </rPr>
      <t>1)</t>
    </r>
  </si>
  <si>
    <r>
      <t xml:space="preserve">Table 2.1.2 Daily turnover in NBO in April 1999 (NOKbn) </t>
    </r>
    <r>
      <rPr>
        <b/>
        <i/>
        <vertAlign val="superscript"/>
        <sz val="12"/>
        <rFont val="Arial"/>
        <family val="2"/>
      </rPr>
      <t>1)</t>
    </r>
  </si>
  <si>
    <t>1) For en mer detaljert beskrivelse, se årets rapport kapittel 2.1.1.</t>
  </si>
  <si>
    <t>Norges Bank</t>
  </si>
  <si>
    <t>Net settlement - large value payments</t>
  </si>
  <si>
    <t>Net settlement - retail payments</t>
  </si>
  <si>
    <t xml:space="preserve">Kilde:  </t>
  </si>
  <si>
    <t>Data innhentet fra:</t>
  </si>
  <si>
    <t>Bankene gjennom bankforeningene (t.o.m 1994) og Fellesdata, NOVIT, Postbanken, DnB, Kreditkassen</t>
  </si>
  <si>
    <t>Nordlandsbanken, Romsdals Fellesbank, Voss Veksel- og Landmandsbank og Vår Bank</t>
  </si>
  <si>
    <t xml:space="preserve">                                Nordlandsbanken, Voss Veksel- og Landmandsbank (VVL) og Vår Bank.</t>
  </si>
  <si>
    <t xml:space="preserve">Kilde/Source:          </t>
  </si>
  <si>
    <t xml:space="preserve">Data innhentet fra: </t>
  </si>
  <si>
    <t>Nordlandsbanken, Voss Veksel- og Landmandsbank (VVL) og Vår Bank</t>
  </si>
  <si>
    <t>Forretnings- og sparebanker gjennom Fellesdata og NOVIT, Postbanken, DnB, Kreditkassen, Romsdals Fellesbank,</t>
  </si>
  <si>
    <t xml:space="preserve">                                   Bank, Bergens Skillingsbank, Handelsbanken, Sparebanken Midt-Norge og Romsdals Fellesbank.</t>
  </si>
  <si>
    <t>Fotnoter:         Etter tabell 5.1.3</t>
  </si>
  <si>
    <t>Footnotes:       After table 5.1.3</t>
  </si>
  <si>
    <t>Fotnoter:         Se neste side</t>
  </si>
  <si>
    <t xml:space="preserve">Footnotes:       See next page </t>
  </si>
  <si>
    <t>Tabellregister</t>
  </si>
  <si>
    <t>Omsetning i NBO</t>
  </si>
  <si>
    <t>Gjenomsnittlig daglig omsetning i NBO des. 1997 - april 1999. Milliarder</t>
  </si>
  <si>
    <t>Daglig omsetning i NBO i april 1999. Milliarder</t>
  </si>
  <si>
    <t>Hovedtrekkene i utviklingen</t>
  </si>
  <si>
    <t>Antall transaksjoner i hovedgrupper betalinger 1988-98. Millioner</t>
  </si>
  <si>
    <t>Totalt beløp i betalingsformidlingen 1988-98. Milliarder kroner</t>
  </si>
  <si>
    <t>2.1.1</t>
  </si>
  <si>
    <t>2.1.2</t>
  </si>
  <si>
    <t>4.1.1</t>
  </si>
  <si>
    <t>4.1.2</t>
  </si>
  <si>
    <t>Giro</t>
  </si>
  <si>
    <t>4.2.1</t>
  </si>
  <si>
    <t>Girotjenester 1994-98. Antall transaksjoner (millioner)</t>
  </si>
  <si>
    <t>4.2.2</t>
  </si>
  <si>
    <t>Girotjenester 1994-98. Totalt beløp (milliarder kroner)</t>
  </si>
  <si>
    <t>Sjekk, kort og minibank</t>
  </si>
  <si>
    <t>4.3.1</t>
  </si>
  <si>
    <t>Sjekk 1984-98. Antall transaksjoner (millioner)</t>
  </si>
  <si>
    <t>4.3.2</t>
  </si>
  <si>
    <t>Sjekk 1988-98. Totalt beløp (milliarder kroner)</t>
  </si>
  <si>
    <t>4.3.3</t>
  </si>
  <si>
    <t>Betalings- og kredittkort 1991-98. Antall transaksjoner (millioner)</t>
  </si>
  <si>
    <t>4.3.4</t>
  </si>
  <si>
    <t>Betalings- og kredittkort 1991-98. Totalt beløp (milliarder kroner)</t>
  </si>
  <si>
    <t>4.3.5</t>
  </si>
  <si>
    <t>Antall betalingskort utstedt av bankene, kortselskapene og oljeselskapene 1991-98. Tusen</t>
  </si>
  <si>
    <t>4.3.6</t>
  </si>
  <si>
    <t>Antall betalingsterminaler og antall steder med betalingsterminaler 1991-98</t>
  </si>
  <si>
    <t>4.3.7</t>
  </si>
  <si>
    <t>Bankenes og oljeselskapenes betalingsterminaler (EFTPOS) 1991-98. Antall transaksjoner (millioner)</t>
  </si>
  <si>
    <t>4.3.8</t>
  </si>
  <si>
    <t>Bankenes og oljeselskapenes betalingsterminaler (EFTPOS) 1991-98. Totalt beløp (milliarder kroner)</t>
  </si>
  <si>
    <t>4.3.9</t>
  </si>
  <si>
    <t>Kontantuttak i minibank 1991-98. Antall transaksjoner (millioner)</t>
  </si>
  <si>
    <t>4.3.10</t>
  </si>
  <si>
    <t>Kontantuttak i minibank 1991-98. Totalt beløp (milliarder kroner)</t>
  </si>
  <si>
    <t>4.3.11</t>
  </si>
  <si>
    <t>Antall minibanker 1991-98</t>
  </si>
  <si>
    <t>4.3.12</t>
  </si>
  <si>
    <t>Kontantuttak i skranke i forretningsbanker 1996-98. Antall transaksjoner (millioner)</t>
  </si>
  <si>
    <t>4.3.13</t>
  </si>
  <si>
    <t>Kontantuttak i skranke i forretningsbanker 1996-98. Totalt beløp (milliarder kroner)</t>
  </si>
  <si>
    <t>Sedler og mynt</t>
  </si>
  <si>
    <t>4.4.1</t>
  </si>
  <si>
    <t>Kontantomløpet 1991-98. Årsgjennomsnittet i millioner kroner</t>
  </si>
  <si>
    <t>4.4.2</t>
  </si>
  <si>
    <t>Seddelomløpets sammensetning 1991-98. Årsgjennomsnittet i millioner kroner</t>
  </si>
  <si>
    <t>4.4.3</t>
  </si>
  <si>
    <t>Seddelomløpets sammensetning 1991-98. Årsgjennomsnittet i prosent av verdi</t>
  </si>
  <si>
    <t>4.4.4</t>
  </si>
  <si>
    <t>Sedlenes omløpshastighet 1991-98</t>
  </si>
  <si>
    <t>4.4.5</t>
  </si>
  <si>
    <t>Seddelinngang 1991-98. Antall sedler (millioner)</t>
  </si>
  <si>
    <t>4.4.6</t>
  </si>
  <si>
    <t>Tilintetgjorte sedler 1991-98. Verdi i millioner kroner</t>
  </si>
  <si>
    <t>4.4.7</t>
  </si>
  <si>
    <t>Levetid for sedler 1991-98. Antall år</t>
  </si>
  <si>
    <t>4.4.8</t>
  </si>
  <si>
    <t>Skillemyntomløpets sammensetning 1991-98. Årsgjennomsnittet i millioner kroner</t>
  </si>
  <si>
    <t>4.4.9</t>
  </si>
  <si>
    <t>Skillemyntomløpets sammensetning 1991-98. Årsgjennomsnittet i prosent av verdi</t>
  </si>
  <si>
    <t>4.4.10</t>
  </si>
  <si>
    <t>Skillemyntenes omløpshastighet 1993-98</t>
  </si>
  <si>
    <t>4.4.11</t>
  </si>
  <si>
    <t>Skillemyntinngang 1993-98. Antall mynter (millioner)</t>
  </si>
  <si>
    <t>Internasjonal betalingsformidling</t>
  </si>
  <si>
    <t>4.5.1</t>
  </si>
  <si>
    <t>Nordmenns bruk av kort i utlandet 1988-98. Antall transaksjoner (tusen)</t>
  </si>
  <si>
    <t>4.5.2</t>
  </si>
  <si>
    <t>Nordmenns bruk av kort i utlandet 1988-98. Totalt beløp (milliarder kroner)</t>
  </si>
  <si>
    <t>4.5.3</t>
  </si>
  <si>
    <t>Utlendingers bruk av kort i Norge 1988-98. Antall transaksjoner (millioner)</t>
  </si>
  <si>
    <t>4.5.4</t>
  </si>
  <si>
    <t>Utlendingers bruk av kort i Norge 1988-98. Totalt beløp (milliarder kroner)</t>
  </si>
  <si>
    <t>4.5.5</t>
  </si>
  <si>
    <t>Valutasjekk og giro overførsler fra Norge til utlandet 1994-98. Antall transaksjoner (tusen)</t>
  </si>
  <si>
    <t>4.5.6</t>
  </si>
  <si>
    <t>Eurogiro overførsler fra utlandet til Norge 1994-98. Antall transaksjoner (tusen)</t>
  </si>
  <si>
    <t>Priser i betalingsformidlingen innenlands</t>
  </si>
  <si>
    <t>5.1.1</t>
  </si>
  <si>
    <t>Priser på betalingstransaksjoner 1990-99. Gjennomsnitt for alle banker (kroner)</t>
  </si>
  <si>
    <t>5.1.2</t>
  </si>
  <si>
    <t>Priser på betalingstransaksjoner 1990-99. Gjennomsnitt for forretningsbanker (kroner)</t>
  </si>
  <si>
    <t>5.1.3</t>
  </si>
  <si>
    <t>Priser på betalingstransaksjoner 1990-99. Gjennomsnitt for sparebanker (kroner)</t>
  </si>
  <si>
    <t>Priser på overførsler til utlandet</t>
  </si>
  <si>
    <t>5.2.1</t>
  </si>
  <si>
    <t>Priser på overførsler til utlandet 1.1.98-1.1.99. Gjennomsnitt for alle banker (kroner)</t>
  </si>
  <si>
    <t>List of tables</t>
  </si>
  <si>
    <t>Turnover in NBO</t>
  </si>
  <si>
    <t>Avearge daily turnover in NBO Dec. 1997 - April 1999 (NOKbn)</t>
  </si>
  <si>
    <t>Daily turnover in NBO in April 1999 (NOKbn)</t>
  </si>
  <si>
    <t>Main development trends</t>
  </si>
  <si>
    <t>No. of transactions in main groups of payments 1988-98. (millions)</t>
  </si>
  <si>
    <t>Total amount in the payment system 1988-98. (NOKbn)</t>
  </si>
  <si>
    <t>Giro services 1994-98. No. of transactions (millions)</t>
  </si>
  <si>
    <t>Giro services 1994-98. Total amount (NOkbn)</t>
  </si>
  <si>
    <t>Cheques and cards</t>
  </si>
  <si>
    <t>Cheques 1984-98. No. of transactions (millions)</t>
  </si>
  <si>
    <t>Cheques 1988-98. Total amount (NOKbn)</t>
  </si>
  <si>
    <t>Payment cards 1991-98. No. of transactions (millions)</t>
  </si>
  <si>
    <t>Payment cards 1991-98. Total amount (NOKbn)</t>
  </si>
  <si>
    <t>No. of payment cards issued by banks, card companies and oil companies 1991-98 (thousands)</t>
  </si>
  <si>
    <t>No. of payment terminals and no. of locations with payment terminals 1991-98. (thousands)</t>
  </si>
  <si>
    <t>Bank and oil company payment terminals (EFTPOS) 1991-98. No. of transactions (millions)</t>
  </si>
  <si>
    <t>Bank and oil company payment terminals (EFTPOS) 1991-98. Total amount (NOKbn)</t>
  </si>
  <si>
    <t>Cash withdrawals from ATMs 1991-98. No.of transactions (millions)</t>
  </si>
  <si>
    <t>Cash withdrawals from ATMs 1991-98. Total amount (NOKbn)</t>
  </si>
  <si>
    <t>No. of ATMs 1991-98. (thousands)</t>
  </si>
  <si>
    <t>Cash withdrawals at counter 1996-98. No. of transactions (millions)</t>
  </si>
  <si>
    <t>Cash withdrawals at counter 1996-98. Total amount (NOKbn)</t>
  </si>
  <si>
    <t>Cash in circulation 1991-98. Annual average value in NOKm</t>
  </si>
  <si>
    <t>Denominations of notes in circulation 1991-98. Annual average value in NOKm</t>
  </si>
  <si>
    <t>Denominations of notes in circulation 1991-98. Annual average in per cent of value</t>
  </si>
  <si>
    <t>The rate of note circulation 1991-98</t>
  </si>
  <si>
    <t>Inflow of notes 1991-98. No. of notes (millions)</t>
  </si>
  <si>
    <t>Cancelled notes 1991-98. Value in NOKm</t>
  </si>
  <si>
    <t>Average life of notes 1991-98. No. of years</t>
  </si>
  <si>
    <t>Denominations of coin in circulation 1991-98. Annual average value in NOKm</t>
  </si>
  <si>
    <t>Denominations of coin in circulation 1991-98. Annual average in per cent of value</t>
  </si>
  <si>
    <t>The rate of coin circulation 1993-98</t>
  </si>
  <si>
    <t>Inflow of coins 1993-98. No. of coins (millions)</t>
  </si>
  <si>
    <t>International payment services</t>
  </si>
  <si>
    <t>Norwegians use of cards abroad 1988-98. No. of transactions (thousands)</t>
  </si>
  <si>
    <t>Norwegians use of cards abroad 1988-98. Total amount (NOKm)</t>
  </si>
  <si>
    <t>Non-residents use of cards in Norway 1988-98. No. of transactions (thousands)</t>
  </si>
  <si>
    <t>Non-residents use of cards in Norway 1988-98. Total amount (NOKm)</t>
  </si>
  <si>
    <t>Foreign currency cheques and giro transfers from Norway to abroad 1994-98.</t>
  </si>
  <si>
    <t>No. of transactions (thousands)</t>
  </si>
  <si>
    <t>Eurogiro transfers from abroad to Norway 1994-98. No. of transactions (thousands)</t>
  </si>
  <si>
    <t>Prices for domestic payment services</t>
  </si>
  <si>
    <t>Prices in NOK for payment transactions 1990-99. Averages for all banks</t>
  </si>
  <si>
    <t>Prices in NOK for payment transactions 1990-99. Averages for commercial banks</t>
  </si>
  <si>
    <t>Prices in NOK for payment transactions 1990-99. Averages for savings banks</t>
  </si>
  <si>
    <t>Prices for transfers abroad</t>
  </si>
  <si>
    <t>Prices in NOK for transfers abroad 1.1.98-1.1.99. Averages for all banks</t>
  </si>
</sst>
</file>

<file path=xl/styles.xml><?xml version="1.0" encoding="utf-8"?>
<styleSheet xmlns="http://schemas.openxmlformats.org/spreadsheetml/2006/main">
  <numFmts count="2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000"/>
    <numFmt numFmtId="166" formatCode="#,##0.0"/>
    <numFmt numFmtId="167" formatCode="0.0\ %"/>
    <numFmt numFmtId="168" formatCode="#,##0.0000"/>
    <numFmt numFmtId="169" formatCode="#,##0.00000"/>
    <numFmt numFmtId="170" formatCode="#,##0.000000"/>
    <numFmt numFmtId="171" formatCode="#,##0.0_);\(#,##0.0\)"/>
    <numFmt numFmtId="172" formatCode="0.000"/>
    <numFmt numFmtId="173" formatCode="0.0000"/>
    <numFmt numFmtId="174" formatCode="0.00000"/>
    <numFmt numFmtId="175" formatCode="#,##0.00_);\(#,##0.00\)"/>
    <numFmt numFmtId="176" formatCode="#,##0_);\(#,##0\)"/>
    <numFmt numFmtId="177" formatCode="mmmm\ yy"/>
    <numFmt numFmtId="178" formatCode="mmm\ yy"/>
    <numFmt numFmtId="179" formatCode="d/m/yy"/>
    <numFmt numFmtId="180" formatCode="d/\ mmmm"/>
  </numFmts>
  <fonts count="25">
    <font>
      <sz val="10"/>
      <name val="Arial"/>
      <family val="0"/>
    </font>
    <font>
      <b/>
      <sz val="10"/>
      <name val="Arial"/>
      <family val="2"/>
    </font>
    <font>
      <b/>
      <sz val="12"/>
      <name val="Arial"/>
      <family val="2"/>
    </font>
    <font>
      <b/>
      <sz val="14"/>
      <name val="Arial"/>
      <family val="2"/>
    </font>
    <font>
      <b/>
      <i/>
      <sz val="12"/>
      <name val="Arial"/>
      <family val="2"/>
    </font>
    <font>
      <b/>
      <vertAlign val="superscript"/>
      <sz val="12"/>
      <name val="Arial"/>
      <family val="2"/>
    </font>
    <font>
      <sz val="11"/>
      <name val="Times New Roman"/>
      <family val="1"/>
    </font>
    <font>
      <b/>
      <sz val="11"/>
      <name val="Times New Roman"/>
      <family val="1"/>
    </font>
    <font>
      <b/>
      <i/>
      <sz val="11"/>
      <name val="Times New Roman"/>
      <family val="1"/>
    </font>
    <font>
      <i/>
      <sz val="11"/>
      <name val="Times New Roman"/>
      <family val="1"/>
    </font>
    <font>
      <b/>
      <i/>
      <vertAlign val="superscript"/>
      <sz val="12"/>
      <name val="Arial"/>
      <family val="2"/>
    </font>
    <font>
      <vertAlign val="superscript"/>
      <sz val="11"/>
      <name val="Times New Roman"/>
      <family val="1"/>
    </font>
    <font>
      <i/>
      <vertAlign val="superscript"/>
      <sz val="11"/>
      <name val="Times New Roman"/>
      <family val="1"/>
    </font>
    <font>
      <b/>
      <sz val="11"/>
      <name val="Arial"/>
      <family val="2"/>
    </font>
    <font>
      <b/>
      <i/>
      <sz val="10"/>
      <name val="Arial"/>
      <family val="2"/>
    </font>
    <font>
      <i/>
      <sz val="10"/>
      <name val="Arial"/>
      <family val="0"/>
    </font>
    <font>
      <b/>
      <vertAlign val="superscript"/>
      <sz val="11"/>
      <name val="Times New Roman"/>
      <family val="1"/>
    </font>
    <font>
      <b/>
      <i/>
      <vertAlign val="superscript"/>
      <sz val="11"/>
      <name val="Times New Roman"/>
      <family val="1"/>
    </font>
    <font>
      <sz val="8"/>
      <name val="Times New Roman"/>
      <family val="1"/>
    </font>
    <font>
      <sz val="8"/>
      <name val="Arial"/>
      <family val="0"/>
    </font>
    <font>
      <sz val="10"/>
      <name val="Times New Roman"/>
      <family val="1"/>
    </font>
    <font>
      <i/>
      <sz val="10"/>
      <name val="Times New Roman"/>
      <family val="1"/>
    </font>
    <font>
      <vertAlign val="superscript"/>
      <sz val="10"/>
      <name val="Arial"/>
      <family val="2"/>
    </font>
    <font>
      <i/>
      <vertAlign val="superscript"/>
      <sz val="10"/>
      <name val="Arial"/>
      <family val="2"/>
    </font>
    <font>
      <sz val="16"/>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8">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0" fillId="0" borderId="1" xfId="0" applyBorder="1" applyAlignment="1">
      <alignment/>
    </xf>
    <xf numFmtId="0" fontId="3" fillId="0" borderId="0" xfId="0" applyFont="1" applyBorder="1" applyAlignment="1">
      <alignment/>
    </xf>
    <xf numFmtId="2" fontId="0" fillId="0" borderId="0" xfId="0" applyNumberFormat="1" applyAlignment="1">
      <alignment/>
    </xf>
    <xf numFmtId="0" fontId="2" fillId="0" borderId="0" xfId="0" applyFont="1" applyBorder="1" applyAlignment="1">
      <alignment/>
    </xf>
    <xf numFmtId="0" fontId="4" fillId="0" borderId="0" xfId="0" applyFont="1" applyBorder="1" applyAlignment="1">
      <alignment/>
    </xf>
    <xf numFmtId="0" fontId="6" fillId="0" borderId="2" xfId="0" applyFont="1" applyBorder="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9" fillId="0" borderId="0" xfId="0" applyFont="1" applyBorder="1" applyAlignment="1">
      <alignment horizontal="left" indent="1"/>
    </xf>
    <xf numFmtId="0" fontId="6" fillId="0" borderId="0" xfId="0" applyFont="1" applyAlignment="1">
      <alignment/>
    </xf>
    <xf numFmtId="2" fontId="6" fillId="0" borderId="0" xfId="0" applyNumberFormat="1" applyFont="1" applyAlignment="1">
      <alignment horizontal="center"/>
    </xf>
    <xf numFmtId="0" fontId="9" fillId="0" borderId="0" xfId="0" applyFont="1" applyAlignment="1">
      <alignment/>
    </xf>
    <xf numFmtId="2" fontId="6" fillId="0" borderId="0" xfId="0" applyNumberFormat="1" applyFont="1" applyAlignment="1">
      <alignment/>
    </xf>
    <xf numFmtId="0" fontId="6" fillId="0" borderId="0" xfId="0" applyFont="1" applyBorder="1" applyAlignment="1" quotePrefix="1">
      <alignment horizontal="center"/>
    </xf>
    <xf numFmtId="2" fontId="9" fillId="0" borderId="0" xfId="0" applyNumberFormat="1" applyFont="1" applyAlignment="1">
      <alignment/>
    </xf>
    <xf numFmtId="0" fontId="6" fillId="0" borderId="0" xfId="0" applyFont="1" applyBorder="1" applyAlignment="1">
      <alignment horizontal="left"/>
    </xf>
    <xf numFmtId="0" fontId="7" fillId="0" borderId="0" xfId="0" applyFont="1" applyBorder="1" applyAlignment="1">
      <alignment horizontal="left"/>
    </xf>
    <xf numFmtId="0" fontId="9"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applyAlignment="1" quotePrefix="1">
      <alignment horizontal="center"/>
    </xf>
    <xf numFmtId="0" fontId="6" fillId="0" borderId="2" xfId="0" applyFont="1" applyBorder="1" applyAlignment="1">
      <alignment/>
    </xf>
    <xf numFmtId="0" fontId="7" fillId="0" borderId="0"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7" fillId="0" borderId="1" xfId="0" applyFont="1" applyBorder="1" applyAlignment="1">
      <alignment/>
    </xf>
    <xf numFmtId="0" fontId="8" fillId="0" borderId="0" xfId="0" applyFont="1" applyBorder="1" applyAlignment="1">
      <alignment horizontal="left" indent="1"/>
    </xf>
    <xf numFmtId="0" fontId="6" fillId="0" borderId="1" xfId="0" applyFont="1" applyBorder="1" applyAlignment="1">
      <alignment/>
    </xf>
    <xf numFmtId="0" fontId="13" fillId="0" borderId="0" xfId="0" applyFont="1" applyAlignment="1">
      <alignment horizontal="center"/>
    </xf>
    <xf numFmtId="14" fontId="6" fillId="0" borderId="1" xfId="0" applyNumberFormat="1" applyFont="1" applyBorder="1" applyAlignment="1">
      <alignment horizontal="center"/>
    </xf>
    <xf numFmtId="0" fontId="6" fillId="0" borderId="0" xfId="0" applyNumberFormat="1" applyFont="1" applyAlignment="1">
      <alignment horizontal="center"/>
    </xf>
    <xf numFmtId="0" fontId="6" fillId="0" borderId="0" xfId="0" applyNumberFormat="1" applyFont="1" applyAlignment="1" quotePrefix="1">
      <alignment horizontal="center"/>
    </xf>
    <xf numFmtId="0" fontId="6" fillId="0" borderId="1" xfId="0" applyNumberFormat="1" applyFont="1" applyBorder="1" applyAlignment="1">
      <alignment horizontal="center"/>
    </xf>
    <xf numFmtId="0" fontId="6" fillId="0" borderId="1" xfId="0" applyNumberFormat="1" applyFont="1" applyBorder="1" applyAlignment="1" quotePrefix="1">
      <alignment horizontal="center"/>
    </xf>
    <xf numFmtId="0" fontId="2" fillId="0" borderId="1" xfId="0" applyFont="1" applyBorder="1" applyAlignment="1">
      <alignment/>
    </xf>
    <xf numFmtId="0" fontId="9" fillId="0" borderId="0" xfId="0" applyFont="1" applyBorder="1" applyAlignment="1">
      <alignment/>
    </xf>
    <xf numFmtId="0" fontId="8" fillId="0" borderId="0" xfId="0" applyFont="1" applyAlignment="1">
      <alignment horizontal="center"/>
    </xf>
    <xf numFmtId="0" fontId="14" fillId="0" borderId="0" xfId="0" applyFont="1" applyAlignment="1">
      <alignment horizontal="center"/>
    </xf>
    <xf numFmtId="0" fontId="15" fillId="0" borderId="0" xfId="0" applyFont="1" applyAlignment="1">
      <alignment/>
    </xf>
    <xf numFmtId="166" fontId="6" fillId="0" borderId="0" xfId="0" applyNumberFormat="1" applyFont="1" applyBorder="1" applyAlignment="1">
      <alignment horizontal="right"/>
    </xf>
    <xf numFmtId="166" fontId="6" fillId="0" borderId="0" xfId="0" applyNumberFormat="1" applyFont="1" applyAlignment="1">
      <alignment horizontal="right"/>
    </xf>
    <xf numFmtId="166" fontId="6" fillId="0" borderId="1" xfId="0" applyNumberFormat="1" applyFont="1" applyBorder="1" applyAlignment="1">
      <alignment horizontal="right"/>
    </xf>
    <xf numFmtId="166" fontId="6" fillId="0" borderId="1" xfId="0" applyNumberFormat="1" applyFont="1" applyBorder="1" applyAlignment="1" quotePrefix="1">
      <alignment horizontal="right"/>
    </xf>
    <xf numFmtId="0" fontId="6" fillId="0" borderId="2" xfId="0" applyFont="1" applyBorder="1" applyAlignment="1">
      <alignment horizontal="right"/>
    </xf>
    <xf numFmtId="0" fontId="9" fillId="0" borderId="0" xfId="0" applyFont="1" applyAlignment="1">
      <alignment horizontal="left" indent="1"/>
    </xf>
    <xf numFmtId="0" fontId="6" fillId="0" borderId="0" xfId="0" applyFont="1" applyAlignment="1">
      <alignment horizontal="left"/>
    </xf>
    <xf numFmtId="0" fontId="0" fillId="0" borderId="1" xfId="0" applyFont="1" applyBorder="1" applyAlignment="1">
      <alignment/>
    </xf>
    <xf numFmtId="4" fontId="6" fillId="0" borderId="0" xfId="0" applyNumberFormat="1" applyFont="1" applyBorder="1" applyAlignment="1">
      <alignment horizontal="right"/>
    </xf>
    <xf numFmtId="4" fontId="6" fillId="0" borderId="0" xfId="0" applyNumberFormat="1" applyFont="1" applyAlignment="1">
      <alignment horizontal="right"/>
    </xf>
    <xf numFmtId="4" fontId="6" fillId="0" borderId="1" xfId="0" applyNumberFormat="1" applyFont="1" applyBorder="1" applyAlignment="1">
      <alignment horizontal="right"/>
    </xf>
    <xf numFmtId="4" fontId="6" fillId="0" borderId="1" xfId="0" applyNumberFormat="1" applyFont="1" applyBorder="1" applyAlignment="1" quotePrefix="1">
      <alignment horizontal="right"/>
    </xf>
    <xf numFmtId="4" fontId="7" fillId="0" borderId="0" xfId="0" applyNumberFormat="1" applyFont="1" applyBorder="1" applyAlignment="1">
      <alignment horizontal="right"/>
    </xf>
    <xf numFmtId="4" fontId="7" fillId="0" borderId="0" xfId="0" applyNumberFormat="1" applyFont="1" applyAlignment="1">
      <alignment horizontal="right"/>
    </xf>
    <xf numFmtId="4" fontId="1" fillId="0" borderId="0" xfId="0" applyNumberFormat="1" applyFont="1" applyAlignment="1">
      <alignment/>
    </xf>
    <xf numFmtId="166" fontId="7" fillId="0" borderId="0" xfId="0" applyNumberFormat="1" applyFont="1" applyBorder="1" applyAlignment="1">
      <alignment horizontal="right"/>
    </xf>
    <xf numFmtId="166" fontId="7" fillId="0" borderId="0" xfId="0" applyNumberFormat="1" applyFont="1" applyBorder="1" applyAlignment="1" quotePrefix="1">
      <alignment horizontal="right"/>
    </xf>
    <xf numFmtId="166" fontId="7" fillId="0" borderId="0" xfId="0" applyNumberFormat="1" applyFont="1" applyAlignment="1">
      <alignment horizontal="right"/>
    </xf>
    <xf numFmtId="167" fontId="7" fillId="0" borderId="0" xfId="15" applyNumberFormat="1" applyFont="1" applyBorder="1" applyAlignment="1">
      <alignment horizontal="right"/>
    </xf>
    <xf numFmtId="167" fontId="7" fillId="0" borderId="0" xfId="15" applyNumberFormat="1" applyFont="1" applyAlignment="1">
      <alignment horizontal="right"/>
    </xf>
    <xf numFmtId="164" fontId="7" fillId="0" borderId="0" xfId="15" applyNumberFormat="1" applyFont="1" applyBorder="1" applyAlignment="1">
      <alignment horizontal="right"/>
    </xf>
    <xf numFmtId="167" fontId="6" fillId="0" borderId="0" xfId="15" applyNumberFormat="1" applyFont="1" applyBorder="1" applyAlignment="1">
      <alignment horizontal="right"/>
    </xf>
    <xf numFmtId="167" fontId="6" fillId="0" borderId="0" xfId="15" applyNumberFormat="1" applyFont="1" applyAlignment="1">
      <alignment horizontal="right"/>
    </xf>
    <xf numFmtId="164" fontId="6" fillId="0" borderId="0" xfId="15" applyNumberFormat="1" applyFont="1" applyBorder="1" applyAlignment="1">
      <alignment horizontal="right"/>
    </xf>
    <xf numFmtId="164" fontId="6" fillId="0" borderId="1" xfId="15" applyNumberFormat="1" applyFont="1" applyBorder="1" applyAlignment="1">
      <alignment horizontal="right"/>
    </xf>
    <xf numFmtId="0" fontId="9" fillId="0" borderId="0" xfId="0" applyFont="1" applyBorder="1" applyAlignment="1">
      <alignment horizontal="left"/>
    </xf>
    <xf numFmtId="0" fontId="0" fillId="0" borderId="0" xfId="0" applyFont="1" applyBorder="1" applyAlignment="1">
      <alignment/>
    </xf>
    <xf numFmtId="166" fontId="6" fillId="0" borderId="0" xfId="0" applyNumberFormat="1" applyFont="1" applyBorder="1" applyAlignment="1" quotePrefix="1">
      <alignment horizontal="right"/>
    </xf>
    <xf numFmtId="0" fontId="6" fillId="0" borderId="1" xfId="0" applyFont="1" applyBorder="1" applyAlignment="1">
      <alignment horizontal="right"/>
    </xf>
    <xf numFmtId="0" fontId="6" fillId="0" borderId="1" xfId="0" applyFont="1" applyBorder="1" applyAlignment="1">
      <alignment horizontal="left"/>
    </xf>
    <xf numFmtId="0" fontId="6" fillId="0" borderId="1" xfId="0" applyFont="1" applyBorder="1" applyAlignment="1">
      <alignment/>
    </xf>
    <xf numFmtId="166" fontId="6" fillId="0" borderId="1" xfId="0" applyNumberFormat="1" applyFont="1" applyBorder="1" applyAlignment="1">
      <alignment/>
    </xf>
    <xf numFmtId="166" fontId="1" fillId="0" borderId="0" xfId="0" applyNumberFormat="1" applyFont="1" applyAlignment="1">
      <alignment/>
    </xf>
    <xf numFmtId="166" fontId="7" fillId="0" borderId="0" xfId="0" applyNumberFormat="1" applyFont="1" applyAlignment="1">
      <alignment/>
    </xf>
    <xf numFmtId="171" fontId="0" fillId="0" borderId="0" xfId="0" applyNumberFormat="1" applyAlignment="1">
      <alignment/>
    </xf>
    <xf numFmtId="171" fontId="6" fillId="0" borderId="0" xfId="0" applyNumberFormat="1" applyFont="1" applyAlignment="1">
      <alignment/>
    </xf>
    <xf numFmtId="171" fontId="7" fillId="0" borderId="0" xfId="0" applyNumberFormat="1" applyFont="1" applyAlignment="1">
      <alignment/>
    </xf>
    <xf numFmtId="171" fontId="8" fillId="0" borderId="0" xfId="0" applyNumberFormat="1" applyFont="1" applyAlignment="1">
      <alignment horizontal="left" indent="1"/>
    </xf>
    <xf numFmtId="0" fontId="7" fillId="0" borderId="0" xfId="0" applyFont="1" applyAlignment="1">
      <alignment/>
    </xf>
    <xf numFmtId="0" fontId="8" fillId="0" borderId="0" xfId="0" applyFont="1" applyAlignment="1">
      <alignment horizontal="left" indent="1"/>
    </xf>
    <xf numFmtId="0" fontId="6" fillId="0" borderId="0" xfId="0" applyFont="1" applyAlignment="1">
      <alignment horizontal="left" indent="1"/>
    </xf>
    <xf numFmtId="0" fontId="6" fillId="0" borderId="0" xfId="0" applyFont="1" applyAlignment="1">
      <alignment horizontal="left" indent="2"/>
    </xf>
    <xf numFmtId="171" fontId="6" fillId="0" borderId="0" xfId="0" applyNumberFormat="1" applyFont="1" applyBorder="1" applyAlignment="1">
      <alignment/>
    </xf>
    <xf numFmtId="0" fontId="8" fillId="0" borderId="1" xfId="0" applyFont="1" applyBorder="1" applyAlignment="1">
      <alignment horizontal="left" indent="1"/>
    </xf>
    <xf numFmtId="171" fontId="6" fillId="0" borderId="0" xfId="0" applyNumberFormat="1" applyFont="1" applyAlignment="1">
      <alignment horizontal="center"/>
    </xf>
    <xf numFmtId="171" fontId="7" fillId="0" borderId="0" xfId="0" applyNumberFormat="1" applyFont="1" applyAlignment="1">
      <alignment horizontal="center"/>
    </xf>
    <xf numFmtId="171" fontId="7" fillId="0" borderId="0" xfId="0" applyNumberFormat="1" applyFont="1" applyAlignment="1">
      <alignment horizontal="right"/>
    </xf>
    <xf numFmtId="171" fontId="6" fillId="0" borderId="0" xfId="0" applyNumberFormat="1" applyFont="1" applyAlignment="1">
      <alignment/>
    </xf>
    <xf numFmtId="0" fontId="6" fillId="0" borderId="0" xfId="0" applyFont="1" applyAlignment="1">
      <alignment/>
    </xf>
    <xf numFmtId="0" fontId="6" fillId="0" borderId="0" xfId="0" applyFont="1" applyBorder="1" applyAlignment="1">
      <alignment/>
    </xf>
    <xf numFmtId="171" fontId="7" fillId="0" borderId="0" xfId="0" applyNumberFormat="1" applyFont="1" applyAlignment="1">
      <alignment/>
    </xf>
    <xf numFmtId="171" fontId="7" fillId="0" borderId="0" xfId="0" applyNumberFormat="1" applyFont="1" applyBorder="1" applyAlignment="1">
      <alignment horizontal="center"/>
    </xf>
    <xf numFmtId="171" fontId="7" fillId="0" borderId="0" xfId="0" applyNumberFormat="1" applyFont="1" applyBorder="1" applyAlignment="1">
      <alignment/>
    </xf>
    <xf numFmtId="171" fontId="0" fillId="0" borderId="1" xfId="0" applyNumberFormat="1" applyBorder="1" applyAlignment="1">
      <alignment/>
    </xf>
    <xf numFmtId="1" fontId="6" fillId="0" borderId="0" xfId="0" applyNumberFormat="1" applyFont="1" applyAlignment="1">
      <alignment/>
    </xf>
    <xf numFmtId="1" fontId="7" fillId="0" borderId="0" xfId="0" applyNumberFormat="1" applyFont="1" applyAlignment="1">
      <alignment/>
    </xf>
    <xf numFmtId="1" fontId="8" fillId="0" borderId="0" xfId="0" applyNumberFormat="1" applyFont="1" applyAlignment="1">
      <alignment/>
    </xf>
    <xf numFmtId="1" fontId="9" fillId="0" borderId="0" xfId="0" applyNumberFormat="1" applyFont="1" applyFill="1" applyAlignment="1">
      <alignment horizontal="left" indent="2"/>
    </xf>
    <xf numFmtId="1" fontId="6" fillId="0" borderId="0" xfId="0" applyNumberFormat="1" applyFont="1" applyAlignment="1">
      <alignment horizontal="left" indent="1"/>
    </xf>
    <xf numFmtId="1" fontId="9" fillId="0" borderId="0" xfId="0" applyNumberFormat="1" applyFont="1" applyAlignment="1">
      <alignment horizontal="left" indent="2"/>
    </xf>
    <xf numFmtId="1" fontId="6" fillId="0" borderId="0" xfId="0" applyNumberFormat="1" applyFont="1" applyAlignment="1">
      <alignment horizontal="left" indent="2"/>
    </xf>
    <xf numFmtId="1" fontId="8" fillId="0" borderId="0" xfId="0" applyNumberFormat="1" applyFont="1" applyAlignment="1">
      <alignment horizontal="left" indent="1"/>
    </xf>
    <xf numFmtId="1" fontId="6" fillId="0" borderId="0" xfId="0" applyNumberFormat="1" applyFont="1" applyBorder="1" applyAlignment="1">
      <alignment horizontal="left" indent="1"/>
    </xf>
    <xf numFmtId="1" fontId="9" fillId="0" borderId="0" xfId="0" applyNumberFormat="1" applyFont="1" applyBorder="1" applyAlignment="1">
      <alignment horizontal="left" indent="2"/>
    </xf>
    <xf numFmtId="1" fontId="9" fillId="0" borderId="1" xfId="0" applyNumberFormat="1" applyFont="1" applyBorder="1" applyAlignment="1">
      <alignment horizontal="left" indent="2"/>
    </xf>
    <xf numFmtId="164" fontId="0" fillId="0" borderId="0" xfId="0" applyNumberFormat="1" applyAlignment="1">
      <alignment horizontal="right"/>
    </xf>
    <xf numFmtId="2" fontId="7"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right"/>
    </xf>
    <xf numFmtId="164" fontId="6" fillId="0" borderId="1" xfId="0" applyNumberFormat="1" applyFont="1" applyBorder="1" applyAlignment="1">
      <alignment horizontal="right"/>
    </xf>
    <xf numFmtId="164" fontId="7" fillId="0" borderId="0" xfId="0" applyNumberFormat="1" applyFont="1" applyAlignment="1">
      <alignment horizontal="left" indent="1"/>
    </xf>
    <xf numFmtId="164" fontId="6" fillId="0" borderId="0" xfId="0" applyNumberFormat="1" applyFont="1" applyAlignment="1">
      <alignment horizontal="left" indent="1"/>
    </xf>
    <xf numFmtId="164" fontId="6" fillId="0" borderId="1" xfId="0" applyNumberFormat="1" applyFont="1" applyBorder="1" applyAlignment="1">
      <alignment horizontal="left" indent="1"/>
    </xf>
    <xf numFmtId="164" fontId="6" fillId="0" borderId="0" xfId="0" applyNumberFormat="1" applyFont="1" applyAlignment="1">
      <alignment horizontal="center"/>
    </xf>
    <xf numFmtId="164" fontId="7" fillId="0" borderId="0" xfId="0" applyNumberFormat="1" applyFont="1" applyAlignment="1">
      <alignment horizontal="center"/>
    </xf>
    <xf numFmtId="1" fontId="0" fillId="0" borderId="0" xfId="0" applyNumberFormat="1" applyAlignment="1">
      <alignment/>
    </xf>
    <xf numFmtId="1" fontId="0" fillId="0" borderId="0" xfId="0" applyNumberFormat="1" applyAlignment="1">
      <alignment horizontal="center"/>
    </xf>
    <xf numFmtId="1" fontId="2" fillId="0" borderId="0" xfId="0" applyNumberFormat="1" applyFont="1" applyAlignment="1">
      <alignment/>
    </xf>
    <xf numFmtId="0" fontId="2" fillId="0" borderId="0" xfId="0" applyFont="1" applyAlignment="1">
      <alignment/>
    </xf>
    <xf numFmtId="1" fontId="4" fillId="0" borderId="0" xfId="0" applyNumberFormat="1" applyFont="1" applyAlignment="1">
      <alignment/>
    </xf>
    <xf numFmtId="1" fontId="0" fillId="0" borderId="1" xfId="0" applyNumberFormat="1" applyBorder="1" applyAlignment="1">
      <alignment/>
    </xf>
    <xf numFmtId="171" fontId="0" fillId="0" borderId="0" xfId="0" applyNumberFormat="1" applyAlignment="1">
      <alignment horizontal="center"/>
    </xf>
    <xf numFmtId="1" fontId="6" fillId="0" borderId="1" xfId="0" applyNumberFormat="1" applyFont="1" applyBorder="1" applyAlignment="1">
      <alignment/>
    </xf>
    <xf numFmtId="1" fontId="6" fillId="0" borderId="2" xfId="0" applyNumberFormat="1" applyFont="1" applyBorder="1" applyAlignment="1">
      <alignment/>
    </xf>
    <xf numFmtId="1" fontId="6" fillId="0" borderId="0" xfId="0" applyNumberFormat="1" applyFont="1" applyAlignment="1">
      <alignment horizontal="center"/>
    </xf>
    <xf numFmtId="3" fontId="7" fillId="0" borderId="0" xfId="0" applyNumberFormat="1" applyFont="1" applyAlignment="1">
      <alignment/>
    </xf>
    <xf numFmtId="3" fontId="6" fillId="0" borderId="0" xfId="0" applyNumberFormat="1" applyFont="1" applyAlignment="1">
      <alignment/>
    </xf>
    <xf numFmtId="3" fontId="6" fillId="0" borderId="1" xfId="0" applyNumberFormat="1" applyFont="1" applyBorder="1" applyAlignment="1">
      <alignment/>
    </xf>
    <xf numFmtId="3" fontId="7" fillId="0" borderId="0" xfId="0" applyNumberFormat="1" applyFont="1" applyAlignment="1">
      <alignment horizontal="center"/>
    </xf>
    <xf numFmtId="3" fontId="6" fillId="0" borderId="0" xfId="0" applyNumberFormat="1" applyFont="1" applyAlignment="1">
      <alignment horizontal="center"/>
    </xf>
    <xf numFmtId="3" fontId="6" fillId="0" borderId="0" xfId="0" applyNumberFormat="1" applyFont="1" applyBorder="1" applyAlignment="1">
      <alignment/>
    </xf>
    <xf numFmtId="164" fontId="7" fillId="0" borderId="0" xfId="0" applyNumberFormat="1" applyFont="1" applyAlignment="1">
      <alignment horizontal="left"/>
    </xf>
    <xf numFmtId="164" fontId="6" fillId="0" borderId="0" xfId="0" applyNumberFormat="1" applyFont="1" applyAlignment="1">
      <alignment/>
    </xf>
    <xf numFmtId="164" fontId="8" fillId="0" borderId="0" xfId="0" applyNumberFormat="1" applyFont="1" applyAlignment="1">
      <alignment horizontal="left" indent="1"/>
    </xf>
    <xf numFmtId="164" fontId="9" fillId="0" borderId="0" xfId="0" applyNumberFormat="1" applyFont="1" applyAlignment="1">
      <alignment horizontal="left" indent="2"/>
    </xf>
    <xf numFmtId="164" fontId="6" fillId="0" borderId="0" xfId="0" applyNumberFormat="1" applyFont="1" applyAlignment="1">
      <alignment horizontal="left" indent="2"/>
    </xf>
    <xf numFmtId="1" fontId="7" fillId="0" borderId="0" xfId="0" applyNumberFormat="1" applyFont="1" applyAlignment="1">
      <alignment horizontal="left"/>
    </xf>
    <xf numFmtId="164" fontId="9" fillId="0" borderId="1" xfId="0" applyNumberFormat="1" applyFont="1" applyBorder="1" applyAlignment="1">
      <alignment horizontal="left" indent="2"/>
    </xf>
    <xf numFmtId="164" fontId="6" fillId="0" borderId="1" xfId="0" applyNumberFormat="1" applyFont="1" applyBorder="1" applyAlignment="1">
      <alignment/>
    </xf>
    <xf numFmtId="164" fontId="7" fillId="0" borderId="0" xfId="0" applyNumberFormat="1" applyFont="1" applyAlignment="1">
      <alignment/>
    </xf>
    <xf numFmtId="171" fontId="6" fillId="0" borderId="1" xfId="0" applyNumberFormat="1" applyFont="1" applyBorder="1" applyAlignment="1">
      <alignment/>
    </xf>
    <xf numFmtId="164" fontId="6" fillId="0" borderId="0" xfId="0" applyNumberFormat="1" applyFont="1" applyAlignment="1">
      <alignment/>
    </xf>
    <xf numFmtId="1" fontId="7" fillId="0" borderId="0" xfId="0" applyNumberFormat="1" applyFont="1" applyAlignment="1">
      <alignment horizontal="right"/>
    </xf>
    <xf numFmtId="1" fontId="7" fillId="0" borderId="0" xfId="0" applyNumberFormat="1" applyFont="1" applyAlignment="1">
      <alignment horizontal="center"/>
    </xf>
    <xf numFmtId="1" fontId="6" fillId="0" borderId="0" xfId="0" applyNumberFormat="1" applyFont="1" applyAlignment="1">
      <alignment horizontal="right"/>
    </xf>
    <xf numFmtId="0" fontId="15" fillId="0" borderId="1" xfId="0" applyFont="1" applyBorder="1" applyAlignment="1">
      <alignment horizontal="left" indent="2"/>
    </xf>
    <xf numFmtId="1" fontId="8" fillId="0" borderId="1" xfId="0" applyNumberFormat="1" applyFont="1" applyBorder="1" applyAlignment="1">
      <alignment horizontal="left" indent="1"/>
    </xf>
    <xf numFmtId="176" fontId="6" fillId="0" borderId="0" xfId="0" applyNumberFormat="1" applyFont="1" applyAlignment="1">
      <alignment/>
    </xf>
    <xf numFmtId="176" fontId="6" fillId="0" borderId="0" xfId="0" applyNumberFormat="1" applyFont="1" applyAlignment="1">
      <alignment horizontal="right"/>
    </xf>
    <xf numFmtId="176" fontId="6" fillId="0" borderId="0" xfId="0" applyNumberFormat="1" applyFont="1" applyAlignment="1">
      <alignment horizontal="center"/>
    </xf>
    <xf numFmtId="176" fontId="6" fillId="0" borderId="1" xfId="0" applyNumberFormat="1" applyFont="1" applyBorder="1" applyAlignment="1">
      <alignment/>
    </xf>
    <xf numFmtId="0" fontId="7" fillId="0" borderId="0" xfId="0" applyFont="1" applyAlignment="1">
      <alignment/>
    </xf>
    <xf numFmtId="1" fontId="6" fillId="0" borderId="0" xfId="0" applyNumberFormat="1" applyFont="1" applyBorder="1" applyAlignment="1">
      <alignment/>
    </xf>
    <xf numFmtId="1" fontId="9" fillId="0" borderId="0" xfId="0" applyNumberFormat="1" applyFont="1" applyAlignment="1">
      <alignment horizontal="left" indent="3"/>
    </xf>
    <xf numFmtId="1" fontId="9" fillId="0" borderId="1" xfId="0" applyNumberFormat="1" applyFont="1" applyBorder="1" applyAlignment="1">
      <alignment horizontal="left" indent="3"/>
    </xf>
    <xf numFmtId="176" fontId="7" fillId="0" borderId="0" xfId="0" applyNumberFormat="1" applyFont="1" applyAlignment="1">
      <alignment horizontal="center"/>
    </xf>
    <xf numFmtId="176" fontId="7" fillId="0" borderId="0" xfId="0" applyNumberFormat="1" applyFont="1" applyAlignment="1">
      <alignment/>
    </xf>
    <xf numFmtId="0" fontId="18" fillId="0" borderId="0" xfId="0" applyFont="1" applyAlignment="1">
      <alignment/>
    </xf>
    <xf numFmtId="0" fontId="19" fillId="0" borderId="0" xfId="0" applyFont="1" applyAlignment="1">
      <alignment/>
    </xf>
    <xf numFmtId="1" fontId="9" fillId="0" borderId="0" xfId="0" applyNumberFormat="1" applyFont="1" applyAlignment="1">
      <alignment horizontal="left"/>
    </xf>
    <xf numFmtId="171" fontId="6" fillId="0" borderId="0" xfId="0" applyNumberFormat="1" applyFont="1" applyAlignment="1">
      <alignment horizontal="left" indent="1"/>
    </xf>
    <xf numFmtId="164" fontId="6" fillId="0" borderId="0" xfId="0" applyNumberFormat="1" applyFont="1" applyBorder="1" applyAlignment="1">
      <alignment/>
    </xf>
    <xf numFmtId="164" fontId="0" fillId="0" borderId="1" xfId="0" applyNumberFormat="1" applyBorder="1" applyAlignment="1">
      <alignment/>
    </xf>
    <xf numFmtId="1" fontId="0" fillId="0" borderId="0" xfId="0" applyNumberFormat="1" applyBorder="1" applyAlignment="1">
      <alignment/>
    </xf>
    <xf numFmtId="171" fontId="0" fillId="0" borderId="0" xfId="0" applyNumberFormat="1" applyBorder="1" applyAlignment="1">
      <alignment/>
    </xf>
    <xf numFmtId="171" fontId="0" fillId="0" borderId="0" xfId="0" applyNumberFormat="1" applyBorder="1" applyAlignment="1">
      <alignment horizontal="center"/>
    </xf>
    <xf numFmtId="164" fontId="7" fillId="0" borderId="0" xfId="0" applyNumberFormat="1" applyFont="1" applyBorder="1" applyAlignment="1">
      <alignment/>
    </xf>
    <xf numFmtId="0" fontId="6" fillId="0" borderId="0" xfId="0" applyNumberFormat="1" applyFont="1" applyAlignment="1">
      <alignment horizontal="left" indent="1"/>
    </xf>
    <xf numFmtId="164" fontId="0" fillId="0" borderId="1" xfId="0" applyNumberFormat="1" applyBorder="1" applyAlignment="1">
      <alignment horizontal="right"/>
    </xf>
    <xf numFmtId="164" fontId="7" fillId="0" borderId="0" xfId="0" applyNumberFormat="1" applyFont="1" applyAlignment="1">
      <alignment/>
    </xf>
    <xf numFmtId="164" fontId="8" fillId="0" borderId="0" xfId="0" applyNumberFormat="1" applyFont="1" applyAlignment="1">
      <alignment/>
    </xf>
    <xf numFmtId="164" fontId="9" fillId="0" borderId="0" xfId="0" applyNumberFormat="1" applyFont="1" applyAlignment="1">
      <alignment/>
    </xf>
    <xf numFmtId="164" fontId="6" fillId="0" borderId="1" xfId="0" applyNumberFormat="1" applyFont="1" applyBorder="1" applyAlignment="1">
      <alignment/>
    </xf>
    <xf numFmtId="171" fontId="0" fillId="0" borderId="1" xfId="0" applyNumberFormat="1" applyFont="1" applyBorder="1" applyAlignment="1">
      <alignment/>
    </xf>
    <xf numFmtId="1" fontId="6" fillId="0" borderId="0" xfId="0" applyNumberFormat="1" applyFont="1" applyAlignment="1" quotePrefix="1">
      <alignment horizontal="left" indent="1"/>
    </xf>
    <xf numFmtId="1" fontId="9" fillId="0" borderId="0" xfId="0" applyNumberFormat="1" applyFont="1" applyAlignment="1" quotePrefix="1">
      <alignment horizontal="left" indent="1"/>
    </xf>
    <xf numFmtId="1" fontId="9" fillId="0" borderId="0" xfId="0" applyNumberFormat="1" applyFont="1" applyAlignment="1" quotePrefix="1">
      <alignment horizontal="left" indent="2"/>
    </xf>
    <xf numFmtId="164" fontId="6" fillId="0" borderId="0" xfId="0" applyNumberFormat="1" applyFont="1" applyBorder="1" applyAlignment="1">
      <alignment horizontal="right"/>
    </xf>
    <xf numFmtId="0" fontId="20" fillId="0" borderId="0" xfId="0" applyFont="1" applyAlignment="1">
      <alignment horizontal="left"/>
    </xf>
    <xf numFmtId="0" fontId="0" fillId="0" borderId="0" xfId="0" applyAlignment="1">
      <alignment vertical="top" wrapText="1"/>
    </xf>
    <xf numFmtId="164" fontId="8" fillId="0" borderId="0" xfId="0" applyNumberFormat="1" applyFont="1" applyAlignment="1">
      <alignment horizontal="right"/>
    </xf>
    <xf numFmtId="164" fontId="9" fillId="0" borderId="0" xfId="0" applyNumberFormat="1" applyFont="1" applyAlignment="1">
      <alignment horizontal="right"/>
    </xf>
    <xf numFmtId="164" fontId="9" fillId="0" borderId="0" xfId="0" applyNumberFormat="1" applyFont="1" applyBorder="1" applyAlignment="1">
      <alignment horizontal="right"/>
    </xf>
    <xf numFmtId="164" fontId="9" fillId="0" borderId="0" xfId="0" applyNumberFormat="1" applyFont="1" applyAlignment="1">
      <alignment horizontal="center"/>
    </xf>
    <xf numFmtId="1" fontId="7" fillId="0" borderId="0" xfId="0" applyNumberFormat="1" applyFont="1" applyAlignment="1">
      <alignment horizontal="left" indent="1"/>
    </xf>
    <xf numFmtId="1" fontId="8" fillId="0" borderId="1" xfId="0" applyNumberFormat="1" applyFont="1" applyBorder="1" applyAlignment="1">
      <alignment horizontal="left" indent="2"/>
    </xf>
    <xf numFmtId="1" fontId="7" fillId="0" borderId="1" xfId="0" applyNumberFormat="1" applyFont="1" applyBorder="1" applyAlignment="1">
      <alignment/>
    </xf>
    <xf numFmtId="164" fontId="6" fillId="0" borderId="0" xfId="0" applyNumberFormat="1" applyFont="1" applyAlignment="1" quotePrefix="1">
      <alignment horizontal="center"/>
    </xf>
    <xf numFmtId="164" fontId="6" fillId="0" borderId="0" xfId="0" applyNumberFormat="1" applyFont="1" applyAlignment="1" quotePrefix="1">
      <alignment horizontal="right"/>
    </xf>
    <xf numFmtId="166" fontId="6" fillId="0" borderId="0" xfId="0" applyNumberFormat="1" applyFont="1" applyBorder="1" applyAlignment="1" quotePrefix="1">
      <alignment horizontal="center"/>
    </xf>
    <xf numFmtId="1" fontId="6" fillId="0" borderId="0" xfId="0" applyNumberFormat="1" applyFont="1" applyBorder="1" applyAlignment="1">
      <alignment horizontal="left" indent="2"/>
    </xf>
    <xf numFmtId="176" fontId="6" fillId="0" borderId="0" xfId="0" applyNumberFormat="1" applyFont="1" applyBorder="1" applyAlignment="1">
      <alignment/>
    </xf>
    <xf numFmtId="176" fontId="6" fillId="0" borderId="1" xfId="0" applyNumberFormat="1" applyFont="1" applyBorder="1" applyAlignment="1">
      <alignment horizontal="center"/>
    </xf>
    <xf numFmtId="1" fontId="6" fillId="0" borderId="1" xfId="0" applyNumberFormat="1" applyFont="1" applyBorder="1" applyAlignment="1">
      <alignment horizontal="center"/>
    </xf>
    <xf numFmtId="171" fontId="6" fillId="0" borderId="1" xfId="0" applyNumberFormat="1" applyFont="1" applyBorder="1" applyAlignment="1">
      <alignment horizontal="center"/>
    </xf>
    <xf numFmtId="0" fontId="9" fillId="0" borderId="0" xfId="0" applyFont="1" applyAlignment="1">
      <alignment horizontal="left" indent="2"/>
    </xf>
    <xf numFmtId="171" fontId="9" fillId="0" borderId="0" xfId="0" applyNumberFormat="1" applyFont="1" applyAlignment="1">
      <alignment/>
    </xf>
    <xf numFmtId="4" fontId="6" fillId="0" borderId="0" xfId="0" applyNumberFormat="1" applyFont="1" applyBorder="1" applyAlignment="1">
      <alignment horizontal="center"/>
    </xf>
    <xf numFmtId="166" fontId="6" fillId="0" borderId="0" xfId="0" applyNumberFormat="1" applyFont="1" applyBorder="1" applyAlignment="1">
      <alignment horizontal="center"/>
    </xf>
    <xf numFmtId="0" fontId="6" fillId="0" borderId="2" xfId="0" applyFont="1" applyBorder="1" applyAlignment="1">
      <alignment/>
    </xf>
    <xf numFmtId="166" fontId="6" fillId="0" borderId="0" xfId="0" applyNumberFormat="1" applyFont="1" applyBorder="1" applyAlignment="1">
      <alignment/>
    </xf>
    <xf numFmtId="166" fontId="6" fillId="0" borderId="1" xfId="0" applyNumberFormat="1" applyFont="1" applyBorder="1" applyAlignment="1">
      <alignment horizontal="center"/>
    </xf>
    <xf numFmtId="166" fontId="6" fillId="0" borderId="0" xfId="0" applyNumberFormat="1" applyFont="1" applyAlignment="1">
      <alignment horizontal="center"/>
    </xf>
    <xf numFmtId="0" fontId="0" fillId="0" borderId="1" xfId="0" applyBorder="1" applyAlignment="1">
      <alignment horizontal="center"/>
    </xf>
    <xf numFmtId="1" fontId="6" fillId="0" borderId="0" xfId="0" applyNumberFormat="1" applyFont="1" applyBorder="1" applyAlignment="1" quotePrefix="1">
      <alignment horizontal="left" indent="1"/>
    </xf>
    <xf numFmtId="176" fontId="6" fillId="0" borderId="0" xfId="0" applyNumberFormat="1" applyFont="1" applyBorder="1" applyAlignment="1">
      <alignment horizontal="center"/>
    </xf>
    <xf numFmtId="1" fontId="6" fillId="0" borderId="0" xfId="0" applyNumberFormat="1" applyFont="1" applyBorder="1" applyAlignment="1">
      <alignment horizontal="center"/>
    </xf>
    <xf numFmtId="171" fontId="6" fillId="0" borderId="0" xfId="0" applyNumberFormat="1" applyFont="1" applyBorder="1" applyAlignment="1">
      <alignment horizontal="center"/>
    </xf>
    <xf numFmtId="0" fontId="6" fillId="0" borderId="0" xfId="0" applyFont="1" applyAlignment="1">
      <alignment vertical="top" wrapText="1"/>
    </xf>
    <xf numFmtId="0" fontId="20" fillId="0" borderId="0" xfId="0" applyFont="1" applyAlignment="1">
      <alignment vertical="top" wrapText="1"/>
    </xf>
    <xf numFmtId="0" fontId="9" fillId="0" borderId="0" xfId="0" applyFont="1" applyAlignment="1">
      <alignment horizontal="left" indent="3"/>
    </xf>
    <xf numFmtId="1" fontId="6" fillId="0" borderId="0" xfId="0" applyNumberFormat="1" applyFont="1" applyFill="1" applyAlignment="1">
      <alignment horizontal="left" indent="2"/>
    </xf>
    <xf numFmtId="1" fontId="9" fillId="0" borderId="0" xfId="0" applyNumberFormat="1" applyFont="1" applyFill="1" applyAlignment="1">
      <alignment horizontal="left" indent="3"/>
    </xf>
    <xf numFmtId="164" fontId="6" fillId="0" borderId="0" xfId="0" applyNumberFormat="1" applyFont="1" applyFill="1" applyAlignment="1">
      <alignment horizontal="left" indent="2"/>
    </xf>
    <xf numFmtId="1" fontId="9" fillId="0" borderId="0" xfId="0" applyNumberFormat="1" applyFont="1" applyBorder="1" applyAlignment="1">
      <alignment horizontal="left" indent="3"/>
    </xf>
    <xf numFmtId="0" fontId="6" fillId="0" borderId="0" xfId="0" applyFont="1" applyBorder="1" applyAlignment="1">
      <alignment horizontal="right"/>
    </xf>
    <xf numFmtId="4" fontId="7" fillId="0" borderId="0" xfId="0" applyNumberFormat="1" applyFont="1" applyAlignment="1">
      <alignment/>
    </xf>
    <xf numFmtId="0" fontId="7" fillId="0" borderId="2" xfId="0" applyFont="1" applyBorder="1" applyAlignment="1">
      <alignment/>
    </xf>
    <xf numFmtId="4" fontId="6" fillId="0" borderId="0" xfId="0" applyNumberFormat="1" applyFont="1" applyFill="1" applyBorder="1" applyAlignment="1">
      <alignment/>
    </xf>
    <xf numFmtId="4" fontId="6" fillId="0" borderId="0" xfId="0" applyNumberFormat="1" applyFont="1" applyFill="1" applyAlignment="1">
      <alignment/>
    </xf>
    <xf numFmtId="0" fontId="0" fillId="0" borderId="1" xfId="0" applyFill="1" applyBorder="1" applyAlignment="1">
      <alignment/>
    </xf>
    <xf numFmtId="0" fontId="0" fillId="0" borderId="0" xfId="0" applyFill="1" applyBorder="1" applyAlignment="1">
      <alignment/>
    </xf>
    <xf numFmtId="0" fontId="0" fillId="0" borderId="0" xfId="0" applyFill="1" applyAlignment="1">
      <alignment/>
    </xf>
    <xf numFmtId="0" fontId="6" fillId="0" borderId="1" xfId="0" applyFont="1" applyFill="1" applyBorder="1" applyAlignment="1">
      <alignment/>
    </xf>
    <xf numFmtId="0" fontId="3" fillId="0" borderId="1" xfId="0" applyFont="1" applyFill="1" applyBorder="1" applyAlignment="1">
      <alignment/>
    </xf>
    <xf numFmtId="164" fontId="0" fillId="0" borderId="0" xfId="0" applyNumberFormat="1" applyBorder="1" applyAlignment="1">
      <alignment horizontal="right"/>
    </xf>
    <xf numFmtId="178" fontId="6" fillId="0" borderId="2" xfId="0" applyNumberFormat="1" applyFont="1" applyFill="1" applyBorder="1" applyAlignment="1">
      <alignment horizontal="right"/>
    </xf>
    <xf numFmtId="1" fontId="6" fillId="0" borderId="0" xfId="0" applyNumberFormat="1" applyFont="1" applyAlignment="1" quotePrefix="1">
      <alignment horizontal="left" vertical="top" wrapText="1"/>
    </xf>
    <xf numFmtId="178" fontId="6" fillId="0" borderId="1" xfId="0" applyNumberFormat="1" applyFont="1" applyFill="1" applyBorder="1" applyAlignment="1">
      <alignment horizontal="right"/>
    </xf>
    <xf numFmtId="0" fontId="7" fillId="0" borderId="2" xfId="0" applyFont="1" applyFill="1" applyBorder="1" applyAlignment="1">
      <alignment/>
    </xf>
    <xf numFmtId="178" fontId="6" fillId="0" borderId="1" xfId="0" applyNumberFormat="1" applyFont="1" applyBorder="1" applyAlignment="1">
      <alignment horizontal="right"/>
    </xf>
    <xf numFmtId="4" fontId="8" fillId="0" borderId="0" xfId="0" applyNumberFormat="1" applyFont="1" applyAlignment="1">
      <alignment horizontal="left" indent="1"/>
    </xf>
    <xf numFmtId="179" fontId="6" fillId="0" borderId="2" xfId="0" applyNumberFormat="1" applyFont="1" applyFill="1" applyBorder="1" applyAlignment="1">
      <alignment horizontal="right"/>
    </xf>
    <xf numFmtId="179" fontId="6" fillId="0" borderId="1" xfId="0" applyNumberFormat="1" applyFont="1" applyFill="1" applyBorder="1" applyAlignment="1">
      <alignment horizontal="right"/>
    </xf>
    <xf numFmtId="0" fontId="7" fillId="0" borderId="0" xfId="0" applyFont="1" applyAlignment="1">
      <alignment horizontal="left"/>
    </xf>
    <xf numFmtId="179" fontId="6" fillId="0" borderId="1" xfId="0" applyNumberFormat="1" applyFont="1" applyBorder="1" applyAlignment="1">
      <alignment horizontal="right"/>
    </xf>
    <xf numFmtId="179" fontId="6" fillId="0" borderId="2" xfId="0" applyNumberFormat="1" applyFont="1" applyBorder="1" applyAlignment="1">
      <alignment horizontal="right"/>
    </xf>
    <xf numFmtId="4" fontId="7" fillId="0" borderId="2" xfId="0" applyNumberFormat="1" applyFont="1" applyBorder="1" applyAlignment="1">
      <alignment/>
    </xf>
    <xf numFmtId="164" fontId="6" fillId="0" borderId="0" xfId="0" applyNumberFormat="1" applyFont="1" applyAlignment="1">
      <alignment horizontal="left"/>
    </xf>
    <xf numFmtId="164" fontId="7" fillId="0" borderId="0" xfId="0" applyNumberFormat="1" applyFont="1" applyBorder="1" applyAlignment="1">
      <alignment horizontal="right"/>
    </xf>
    <xf numFmtId="4" fontId="6" fillId="0" borderId="0" xfId="0" applyNumberFormat="1" applyFont="1" applyAlignment="1">
      <alignment horizontal="left"/>
    </xf>
    <xf numFmtId="164" fontId="6" fillId="0" borderId="0" xfId="0" applyNumberFormat="1" applyFont="1" applyFill="1" applyBorder="1" applyAlignment="1">
      <alignment/>
    </xf>
    <xf numFmtId="164" fontId="6" fillId="0" borderId="0" xfId="0" applyNumberFormat="1" applyFont="1" applyFill="1" applyAlignment="1">
      <alignment/>
    </xf>
    <xf numFmtId="164" fontId="0" fillId="0" borderId="0" xfId="0" applyNumberFormat="1" applyAlignment="1">
      <alignment/>
    </xf>
    <xf numFmtId="164" fontId="7" fillId="0" borderId="2" xfId="0" applyNumberFormat="1" applyFont="1" applyFill="1" applyBorder="1" applyAlignment="1">
      <alignment/>
    </xf>
    <xf numFmtId="164" fontId="7" fillId="0" borderId="2" xfId="0" applyNumberFormat="1" applyFont="1" applyBorder="1" applyAlignment="1">
      <alignment horizontal="right"/>
    </xf>
    <xf numFmtId="0" fontId="6" fillId="0" borderId="3" xfId="0" applyFont="1" applyBorder="1" applyAlignment="1">
      <alignment/>
    </xf>
    <xf numFmtId="0" fontId="6" fillId="0" borderId="0" xfId="0" applyFont="1" applyAlignment="1" quotePrefix="1">
      <alignment horizontal="left" vertical="top" wrapText="1"/>
    </xf>
    <xf numFmtId="1" fontId="6" fillId="0" borderId="3" xfId="0" applyNumberFormat="1" applyFont="1" applyBorder="1" applyAlignment="1" quotePrefix="1">
      <alignment horizontal="left" vertical="top" wrapText="1"/>
    </xf>
    <xf numFmtId="0" fontId="20" fillId="0" borderId="0" xfId="0" applyFont="1" applyAlignment="1">
      <alignment vertical="top" wrapText="1"/>
    </xf>
    <xf numFmtId="0" fontId="6" fillId="0" borderId="0" xfId="0" applyFont="1" applyAlignment="1">
      <alignment/>
    </xf>
    <xf numFmtId="0" fontId="6" fillId="0" borderId="3" xfId="0" applyFont="1" applyBorder="1" applyAlignment="1">
      <alignment/>
    </xf>
    <xf numFmtId="1" fontId="6" fillId="0" borderId="3" xfId="0" applyNumberFormat="1" applyFont="1" applyBorder="1" applyAlignment="1">
      <alignment/>
    </xf>
    <xf numFmtId="0" fontId="0" fillId="0" borderId="0" xfId="0" applyAlignment="1">
      <alignment horizontal="left"/>
    </xf>
    <xf numFmtId="0" fontId="6" fillId="0" borderId="0" xfId="0" applyFont="1" applyAlignment="1">
      <alignment vertical="top" wrapText="1"/>
    </xf>
    <xf numFmtId="1" fontId="6" fillId="0" borderId="0" xfId="0" applyNumberFormat="1" applyFont="1" applyAlignment="1">
      <alignment/>
    </xf>
    <xf numFmtId="164" fontId="6" fillId="0" borderId="3" xfId="0" applyNumberFormat="1" applyFont="1" applyBorder="1" applyAlignment="1">
      <alignment/>
    </xf>
    <xf numFmtId="0" fontId="6" fillId="0" borderId="0" xfId="0" applyFont="1" applyBorder="1" applyAlignment="1">
      <alignment horizontal="center"/>
    </xf>
    <xf numFmtId="0" fontId="1" fillId="0" borderId="0" xfId="0" applyFont="1" applyAlignment="1">
      <alignment/>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horizontal="left" indent="2"/>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47625</xdr:rowOff>
    </xdr:from>
    <xdr:to>
      <xdr:col>11</xdr:col>
      <xdr:colOff>514350</xdr:colOff>
      <xdr:row>32</xdr:row>
      <xdr:rowOff>171450</xdr:rowOff>
    </xdr:to>
    <xdr:sp>
      <xdr:nvSpPr>
        <xdr:cNvPr id="1" name="TextBox 1"/>
        <xdr:cNvSpPr txBox="1">
          <a:spLocks noChangeArrowheads="1"/>
        </xdr:cNvSpPr>
      </xdr:nvSpPr>
      <xdr:spPr>
        <a:xfrm>
          <a:off x="0" y="5648325"/>
          <a:ext cx="8086725" cy="34861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a:t>
          </a:r>
          <a:r>
            <a:rPr lang="en-US" cap="none" sz="1000" b="0" i="0" u="none" baseline="0">
              <a:latin typeface="Times New Roman"/>
              <a:ea typeface="Times New Roman"/>
              <a:cs typeface="Times New Roman"/>
            </a:rPr>
            <a:t>) Enkelte tall er reviderte i forhold til tidligere rapporter. Grunnet forbedret datamateriale fra Postbanken og bortfall av transaksjoner som tidligere har
    vært dobbelttelt, er tall i år blitt endret for giro pr. brev (blankettgiro) i 1994 og 1995, giro pr. terminal (elektronisk giro) 1994-1997 og bruk av 
    butikkterminaler (elektronisk kortbruk) i 1997. 
2) Tall t.o.m. 1994 inneholder dobbelttellinger av overførsler mellom BBS og Postbanken og er eksklusive giro registrert av andre enn BBS og Postbanken.
     F.o.m. 1995 er dobbelttellingene luket ut mens giro registrert i andre datasentraler er med. 
3) Betalingstjeneste der betaleren og/eller betalingsmottakeren sender/mottar en blankett.
4) Blankettløse (elektroniske) betalinger med eller uten melding til mottaker.
5) Elektronisk kortbruk t.o.m. 1994 omfatter bruk av minibanker og bankenes og oljeselskapenes betalingsterminaler. Tall f.o.m. 1995 gjelder også elektronisk 
    kortbruk i andre betalingsterminaler enn de som eies av bankene og oljeselskapene.
6) Tall for manuell kortbruk t.o.m. 1993 er delvis anslag fra Norges Bank og beheftet med usikkerhet.  
1) Some figures revised in relation to those in previous reports . As a result of improved data from Postbanken and the elimination of transactions that used to
    be double-counted, this year's figures have been revised for giros submitted by mail (form-based giros) in 1994 and 1995, giros submitted via a terminal
    (electronic giros) 1994-1998 and use of point-of-sale terminals (electronic use of cards) in 1997.
2) Figures up to and including 1994 contain double-counting of transfers between BBS and Postbanken and exclude giros recorded by others than BBS and
    Postbanken. From 1995 onwards double-counting has been eliminated, while giros registered elsewhere are included.
3) Payment service where the payer and/or payee sends/receives a form.
4) Notified or unnotified paperless (electronic) payment to the payee.
5) Use of electronic cards up to 1994 includes use of ATMs and the banks' and oil companies' payment terminals. Figures up to 1995 also include electronic
     use of cards in payment terminals other than those owned by banks and oil companies.
6) Figures for manual use of cards up to 1993 are partly estimates by Norges Bank and are uncertain.</a:t>
          </a:r>
          <a:r>
            <a:rPr lang="en-US" cap="none" sz="100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19050</xdr:rowOff>
    </xdr:from>
    <xdr:to>
      <xdr:col>8</xdr:col>
      <xdr:colOff>485775</xdr:colOff>
      <xdr:row>57</xdr:row>
      <xdr:rowOff>95250</xdr:rowOff>
    </xdr:to>
    <xdr:sp>
      <xdr:nvSpPr>
        <xdr:cNvPr id="1" name="TextBox 1"/>
        <xdr:cNvSpPr txBox="1">
          <a:spLocks noChangeArrowheads="1"/>
        </xdr:cNvSpPr>
      </xdr:nvSpPr>
      <xdr:spPr>
        <a:xfrm>
          <a:off x="28575" y="7620000"/>
          <a:ext cx="8039100" cy="31527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Tall i fjorårets rapport for bruk av bankkort i bankenes betalingsterminaler var inklusive   
    rabattransaksjoner som nå er luket ut.
2) Gjelder også kombinasjonskort benyttet som bankkort. De andre kortgruppene gjelder betalings-, kreditt- eller bensinkort inklusive kombinasjonskort der 
    henholdsvis betalings-, kreditt- eller bensinkortdelen er brukt.
3) Kort utstedt av eller i samarbeid med American Express A/S, Diners Club A/S, Europay Norge A/S og Visa Norge A/S, og andre kort eid av utlendinger.
4) Kort utstedt av eller i samarbeid med DnB Kort A/S, Gjensidige Bank og GE Capital Finans A/S som gir adgang til kreditt opp til et visst beløp. Disse
    er: Kjøpekort", "Reserve Konto", "Multikort", "X-tra Kapital", "Her &amp; Nå", "Cresco Card", "YS Card", "NAF Card" og "Acceptcard".
5) Kort utstedt av Statoil, Hydro, Shell, Esso, Texaco, Fina og Du Pont Jet. Antall transaksjoner er lik antall ganger kortet er benyttet.
1) Some figures have been revised in relation to those in previous reports. Figures in last year's report on use of domestic bank cards in banks' payment
    terminals included discount transactions, which have now been eliminated.
2) Also includes combined cards used as bank cards. The other card groups includes payment cards, credit cards or petrol cards inclusive combined cards
    where the payment card part, credit card part or petrol card part is used.
3) Cards issued by or in cooperation with American Express A/S, Diners Club A/S, Europay Norge A/S and Visa Norge A/S and other cards owned by non-
    residents.
4) Card issued by or in collaboration with DnB Kort A/S, Gjensidige Bank and GE Capital Finans A/S, and which provide access to a specified amount of
    credit. These are "Kjøpekort", "Reserve Konto", "Multikort", "X-ra Kapital", "Her &amp; Nå", "Cresco Card", "YS Card", "NAF Card" and "Acceptcard"and
    "Cresco Card". 
5) Cards issued by Statoil, Hydro, Shell, Esso, Texaco, Fina and Du Pont Jet. The number of transactions is equal to the number of times the card is used.</a:t>
          </a:r>
          <a:r>
            <a:rPr lang="en-US" cap="none" sz="10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19050</xdr:rowOff>
    </xdr:from>
    <xdr:to>
      <xdr:col>8</xdr:col>
      <xdr:colOff>438150</xdr:colOff>
      <xdr:row>57</xdr:row>
      <xdr:rowOff>66675</xdr:rowOff>
    </xdr:to>
    <xdr:sp>
      <xdr:nvSpPr>
        <xdr:cNvPr id="1" name="TextBox 1"/>
        <xdr:cNvSpPr txBox="1">
          <a:spLocks noChangeArrowheads="1"/>
        </xdr:cNvSpPr>
      </xdr:nvSpPr>
      <xdr:spPr>
        <a:xfrm>
          <a:off x="28575" y="7620000"/>
          <a:ext cx="7991475" cy="31242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Tall i fjorårets rapport for bruk av bankkort i bankenes betalingsterminaler var inklusive 
    rabattransaksjoner som nå er luket ut.
2) Gjelder også kombinasjonskort benyttet som bankkort. De andre kortgruppene gjelder betalings-, kreditt- eller bensinkort inklusive kombinasjonskort der
    henholdsvis betalings-, kreditt- eller bensinkortdelen er brukt.
3) Kort utstedt av eller i samarbeid med American Express A/S, Diners Club A/S, Europay Norge A/S og Visa Norge A/S, og andre kort eid av utlendinger.
4) Kort utstedt av eller i samarbeid med DnB Kort A/S, Gjensidige Bank og GE Capital Finans A/S som gir adgang til kreditt opp til et visst beløp. Disse
    er:Kjøpekort", "Reserve Konto", "Multikort", "X-tra Kapital", "Her &amp; Nå", "Cresco Card", "YS Card", "NAF Card" og "Acceptcard".
5) Kort utstedt av Statoil, Hydro, Shell, Esso, Texaco, Fina og Du Pont Jet. Antall transaksjoner er lik antall ganger kortet er benyttet.
1) Some figures have been revised in relation to those in previous reports. Figures in last year's report on use of domestic bank cards in banks' payment
    terminals included discount transactions, which have now been eliminated.
2) Also includes combined cards used as bank cards. The other card groups includes payment cards, credit cards or petrol cards inclusive combined cards
    where the payment card part, credit card part or petrol card part is used.
3) Cards issued by or in cooperation with American Express A/S, Diners Club A/S, Europay Norge A/S and Visa Norge A/S and other cards owned by non-
    residents.
4) Card issued by or in collaboration with DnB Kort A/S, Gjensidige Bank and GE Capital Finans A/S, and which provide access to a specified amount of
    credit. These are "Kjøpekort", "Reserve Konto", "Multikort", "X-ra Kapital", "Her &amp; Nå", "Cresco Card", "YS Card", "NAF Card" and "Acceptcard"and
    "Cresco Card". 
5) Cards issued by Statoil, Hydro, Shell, Esso, Texaco, Fina and Du Pont Jet. The number of transactions is equal to the number of times the card is used.
</a:t>
          </a:r>
          <a:r>
            <a:rPr lang="en-US" cap="none" sz="1000" b="0" i="0" u="none" baseline="0">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190500</xdr:rowOff>
    </xdr:from>
    <xdr:to>
      <xdr:col>8</xdr:col>
      <xdr:colOff>390525</xdr:colOff>
      <xdr:row>58</xdr:row>
      <xdr:rowOff>123825</xdr:rowOff>
    </xdr:to>
    <xdr:sp>
      <xdr:nvSpPr>
        <xdr:cNvPr id="1" name="TextBox 1"/>
        <xdr:cNvSpPr txBox="1">
          <a:spLocks noChangeArrowheads="1"/>
        </xdr:cNvSpPr>
      </xdr:nvSpPr>
      <xdr:spPr>
        <a:xfrm>
          <a:off x="28575" y="7991475"/>
          <a:ext cx="8029575" cy="30765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2) Gjelder også kombinasjonskort benyttet som bankkort. De andre kortgruppene gjelder betalings-, kreditt- eller bensinkort inklusive kombinasjonskort der 
    henholdsvis betalings-, kreditt- eller bensinkortdelen er brukt.
3) Kort utstedt av eller i samarbeid med American Express A/S, Diners Club A/S, Europay Norge A/S og Visa Norge A/S, og andre kort eid av utlendinger.
4) Kort utstedt av eller i samarbeid med DnB Kort A/S, Gjensidige Bank og GE Capital Finans A/S som gir adgang til kreditt opp til et visst beløp. Disse er:
    "Kjøpekort", "Reserve Konto", "Multikort", "X-tra Kapital", "Her &amp; Nå", "Cresco Card", "YS Card", "NAF Card" og "Acceptcard".
5) Fordelingen på egne og andre sparebankers minibanker er anslag fra Norges Bank basert på opplysninger fra rapportører.
6) Fordelingen av antall transaksjoner på korttyper i sparebankene er anslag fra Norges Bank og beheftet med usikkerhet. 
1) Some figures have been revised in relation to those in previous reports.
2) Also includes combined cards used as bank cards. The other card groups includes payment cards, credit cards or petrol cards inclusive combined cards
    where the payment card part, credit card part or petrol card part is used.
3) Cards issued by or in cooperation with American Express A/S, Diners Club A/S, Europay Norge A/S and Visa Norge A/S and other cards owned by non-
    residents.
4) Domestic cards which provide credit up to a certain limit. These are: "Kjøpekort", "Reserve konto", "Multikort", "Her &amp; Nå", "X-tra Kapital" and "Cresco
    Card". The cards are issued by or in cooperation with DnB Kort A/S, Gjensidige Bank and GE Capital Finans A/S.
5) Distribution by own and other savings banks' ATMs are partly estimates by Norges Bank. 
6) The breakdown of number of transactions by card type issued by savings banks is based on estimates from Norges Bank, and figures are uncertain.  </a:t>
          </a:r>
          <a:r>
            <a:rPr lang="en-US" cap="none" sz="1000" b="0" i="0" u="none" baseline="0">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8</xdr:col>
      <xdr:colOff>400050</xdr:colOff>
      <xdr:row>59</xdr:row>
      <xdr:rowOff>9525</xdr:rowOff>
    </xdr:to>
    <xdr:sp>
      <xdr:nvSpPr>
        <xdr:cNvPr id="1" name="TextBox 1"/>
        <xdr:cNvSpPr txBox="1">
          <a:spLocks noChangeArrowheads="1"/>
        </xdr:cNvSpPr>
      </xdr:nvSpPr>
      <xdr:spPr>
        <a:xfrm>
          <a:off x="28575" y="8010525"/>
          <a:ext cx="8029575" cy="30765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2) Gjelder også kombinasjonskort benyttet som bankkort. De andre kortgruppene gjelder betalings-, kreditt- eller bensinkort inklusive kombinasjonskort der
    henholdsvis betalings-, kreditt- eller bensinkortdelen er brukt.
3) Kort utstedt av eller i samarbeid med American Express A/S, Diners Club A/S, Europay Norge A/S og Visa Norge A/S, og andre kort eid av utlendinger.
4) Kort utstedt av eller i samarbeid med DnB Kort A/S, Gjensidige Bank og GE Capital Finans A/S som gir adgang til kreditt opp til et visst beløp. Disse er: 
    "Kjøpekort", "Reserve Konto", "Multikort", "X-tra Kapital", "Her &amp; Nå", "Cresco Card", "YS Card", "NAF Card" og "Acceptcard".
5) Fordelingen på egne og andre sparebankers minibanker er anslag fra Norges Bank basert på opplysninger fra rapportører.
6) Fordelingen av totalt beløp på korttyper i sparebankene er anslag fra Norges Bank og beheftet med usikkerhet. 
1) Some figures have been revised in relation to those in previous reports.
2) Also includes combined cards used as bank cards. The other card groups includes payment cards, credit cards or petrol cards inclusive combined cards
    where the payment card part, credit card part or petrol card part is used.
3) Cards issued by or in cooperation with American Express A/S, Diners Club A/S, Europay Norge A/S and Visa Norge A/S and other cards owned by non-
    residents.
4) Domestic cards which provide credit up to a certain limit. These are: "Kjøpekort", "Reserve konto", "Multikort", "Her &amp; Nå", "X-tra Kapital" and "Cresco
    Card". The cards are issued by or in cooperation with DnB Kort A/S, Gjensidige Bank and GE Capital Finans A/S.
5) Distribution by own and other banks' ATMs are partly estimates by Norges Bank.
6) The breakdown of total amount by card type issued by commercial banks is based on estimates from Norges Bank, and figures are uncertain.   </a:t>
          </a:r>
          <a:r>
            <a:rPr lang="en-US" cap="none" sz="1000" b="0" i="0" u="none" baseline="0">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190500</xdr:rowOff>
    </xdr:from>
    <xdr:to>
      <xdr:col>15</xdr:col>
      <xdr:colOff>352425</xdr:colOff>
      <xdr:row>21</xdr:row>
      <xdr:rowOff>0</xdr:rowOff>
    </xdr:to>
    <xdr:sp>
      <xdr:nvSpPr>
        <xdr:cNvPr id="1" name="TextBox 1"/>
        <xdr:cNvSpPr txBox="1">
          <a:spLocks noChangeArrowheads="1"/>
        </xdr:cNvSpPr>
      </xdr:nvSpPr>
      <xdr:spPr>
        <a:xfrm>
          <a:off x="19050" y="2990850"/>
          <a:ext cx="7943850" cy="12096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2) Tall t.o.m. 1989 omfatter ikke Postbankens minibanker. Andelen minibanker eid av Postbanken før 1990 var beskjeden (mindre enn 2 prosent av det totale
    antallet i 1990).
1) Some figures have been revised in relation to those in previous reports.
2) Figures up to 1989 do not include Postbanken's ATMs. The share of ATMs owned by Postbanken before 1990 was moderate (less than 2 per cent of the
     total number in 1990).</a:t>
          </a:r>
        </a:p>
      </xdr:txBody>
    </xdr:sp>
    <xdr:clientData/>
  </xdr:twoCellAnchor>
  <xdr:twoCellAnchor>
    <xdr:from>
      <xdr:col>0</xdr:col>
      <xdr:colOff>28575</xdr:colOff>
      <xdr:row>36</xdr:row>
      <xdr:rowOff>9525</xdr:rowOff>
    </xdr:from>
    <xdr:to>
      <xdr:col>15</xdr:col>
      <xdr:colOff>85725</xdr:colOff>
      <xdr:row>38</xdr:row>
      <xdr:rowOff>133350</xdr:rowOff>
    </xdr:to>
    <xdr:sp>
      <xdr:nvSpPr>
        <xdr:cNvPr id="2" name="TextBox 2"/>
        <xdr:cNvSpPr txBox="1">
          <a:spLocks noChangeArrowheads="1"/>
        </xdr:cNvSpPr>
      </xdr:nvSpPr>
      <xdr:spPr>
        <a:xfrm>
          <a:off x="28575" y="7210425"/>
          <a:ext cx="7667625" cy="5238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Bankene utgjør i underkant av 90 prosent av forretningsbankmarkedet målt etter innskudd på anfordring.
</a:t>
          </a:r>
          <a:r>
            <a:rPr lang="en-US" cap="none" sz="1000" b="0" i="1" u="none" baseline="0">
              <a:latin typeface="Times New Roman"/>
              <a:ea typeface="Times New Roman"/>
              <a:cs typeface="Times New Roman"/>
            </a:rPr>
            <a:t>1) Banks constitute almost 90 per cent of the commercial bank sector, measured by the banks' share of sight deposit</a:t>
          </a:r>
        </a:p>
      </xdr:txBody>
    </xdr:sp>
    <xdr:clientData/>
  </xdr:twoCellAnchor>
  <xdr:twoCellAnchor>
    <xdr:from>
      <xdr:col>0</xdr:col>
      <xdr:colOff>28575</xdr:colOff>
      <xdr:row>54</xdr:row>
      <xdr:rowOff>19050</xdr:rowOff>
    </xdr:from>
    <xdr:to>
      <xdr:col>15</xdr:col>
      <xdr:colOff>400050</xdr:colOff>
      <xdr:row>59</xdr:row>
      <xdr:rowOff>0</xdr:rowOff>
    </xdr:to>
    <xdr:sp>
      <xdr:nvSpPr>
        <xdr:cNvPr id="3" name="TextBox 3"/>
        <xdr:cNvSpPr txBox="1">
          <a:spLocks noChangeArrowheads="1"/>
        </xdr:cNvSpPr>
      </xdr:nvSpPr>
      <xdr:spPr>
        <a:xfrm>
          <a:off x="28575" y="10820400"/>
          <a:ext cx="7981950" cy="9810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Bankene utgjør i underkant av 90 prosent av forretningsbankmarkedet målt etter innskudd på anfordring. Av disse er henholdsvis 41 og 38 prosent av
     totalt beløp i 1996 og 1997 anslag fra Norges Bank, og er usikre.
</a:t>
          </a:r>
          <a:r>
            <a:rPr lang="en-US" cap="none" sz="1000" b="0" i="1" u="none" baseline="0">
              <a:latin typeface="Times New Roman"/>
              <a:ea typeface="Times New Roman"/>
              <a:cs typeface="Times New Roman"/>
            </a:rPr>
            <a:t>1) Banks constitute almost 90 per cent of the commercial bank sector, measured by the banks' share of sight deposit. Forty-one and thirty-eight per cent
     of the total amount in 1996 and 1997 respectively, are estimates by Norges Bank which are uncertain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9525</xdr:rowOff>
    </xdr:from>
    <xdr:to>
      <xdr:col>8</xdr:col>
      <xdr:colOff>361950</xdr:colOff>
      <xdr:row>64</xdr:row>
      <xdr:rowOff>104775</xdr:rowOff>
    </xdr:to>
    <xdr:sp>
      <xdr:nvSpPr>
        <xdr:cNvPr id="1" name="TextBox 1"/>
        <xdr:cNvSpPr txBox="1">
          <a:spLocks noChangeArrowheads="1"/>
        </xdr:cNvSpPr>
      </xdr:nvSpPr>
      <xdr:spPr>
        <a:xfrm>
          <a:off x="28575" y="12411075"/>
          <a:ext cx="7048500" cy="495300"/>
        </a:xfrm>
        <a:prstGeom prst="rect">
          <a:avLst/>
        </a:prstGeom>
        <a:solidFill>
          <a:srgbClr val="FFFFFF"/>
        </a:solidFill>
        <a:ln w="9525" cmpd="sng">
          <a:noFill/>
        </a:ln>
      </xdr:spPr>
      <xdr:txBody>
        <a:bodyPr vertOverflow="clip" wrap="square"/>
        <a:p>
          <a:pPr algn="l">
            <a:defRPr/>
          </a:pPr>
          <a:r>
            <a:rPr lang="en-US" cap="none" sz="1000" b="0" i="0" u="none" baseline="0"/>
            <a:t>1) Antall ganger sedlene i gjennomsnitt passerer Norges Bank per år.
1) Average no. of times per year that notes pass through Norges Bank.</a:t>
          </a:r>
        </a:p>
      </xdr:txBody>
    </xdr:sp>
    <xdr:clientData/>
  </xdr:twoCellAnchor>
  <xdr:twoCellAnchor>
    <xdr:from>
      <xdr:col>0</xdr:col>
      <xdr:colOff>0</xdr:colOff>
      <xdr:row>13</xdr:row>
      <xdr:rowOff>0</xdr:rowOff>
    </xdr:from>
    <xdr:to>
      <xdr:col>5</xdr:col>
      <xdr:colOff>171450</xdr:colOff>
      <xdr:row>15</xdr:row>
      <xdr:rowOff>95250</xdr:rowOff>
    </xdr:to>
    <xdr:sp>
      <xdr:nvSpPr>
        <xdr:cNvPr id="2" name="TextBox 2"/>
        <xdr:cNvSpPr txBox="1">
          <a:spLocks noChangeArrowheads="1"/>
        </xdr:cNvSpPr>
      </xdr:nvSpPr>
      <xdr:spPr>
        <a:xfrm>
          <a:off x="0" y="2600325"/>
          <a:ext cx="4886325" cy="495300"/>
        </a:xfrm>
        <a:prstGeom prst="rect">
          <a:avLst/>
        </a:prstGeom>
        <a:solidFill>
          <a:srgbClr val="FFFFFF"/>
        </a:solidFill>
        <a:ln w="9525" cmpd="sng">
          <a:noFill/>
        </a:ln>
      </xdr:spPr>
      <xdr:txBody>
        <a:bodyPr vertOverflow="clip" wrap="square"/>
        <a:p>
          <a:pPr algn="l">
            <a:defRPr/>
          </a:pPr>
          <a:r>
            <a:rPr lang="en-US" cap="none" sz="1000" b="0" i="0" u="none" baseline="0"/>
            <a:t>1) Eksklusive 25-øre og kobbermynt i 1998 
1) Not including the 25-øre or copper coins in 1998.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57150</xdr:rowOff>
    </xdr:from>
    <xdr:to>
      <xdr:col>7</xdr:col>
      <xdr:colOff>666750</xdr:colOff>
      <xdr:row>15</xdr:row>
      <xdr:rowOff>142875</xdr:rowOff>
    </xdr:to>
    <xdr:sp>
      <xdr:nvSpPr>
        <xdr:cNvPr id="1" name="TextBox 1"/>
        <xdr:cNvSpPr txBox="1">
          <a:spLocks noChangeArrowheads="1"/>
        </xdr:cNvSpPr>
      </xdr:nvSpPr>
      <xdr:spPr>
        <a:xfrm>
          <a:off x="9525" y="2657475"/>
          <a:ext cx="7048500" cy="4857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Antall sedler innlevert til Norges Bank for sortering og ekthetskontroll
1) No. of notes delivered to Norges Bank for sorting and verification</a:t>
          </a:r>
          <a:r>
            <a:rPr lang="en-US" cap="none" sz="1000" b="0" i="0" u="none" baseline="0">
              <a:latin typeface="Arial"/>
              <a:ea typeface="Arial"/>
              <a:cs typeface="Arial"/>
            </a:rPr>
            <a:t>
</a:t>
          </a:r>
        </a:p>
      </xdr:txBody>
    </xdr:sp>
    <xdr:clientData/>
  </xdr:twoCellAnchor>
  <xdr:twoCellAnchor>
    <xdr:from>
      <xdr:col>0</xdr:col>
      <xdr:colOff>9525</xdr:colOff>
      <xdr:row>31</xdr:row>
      <xdr:rowOff>76200</xdr:rowOff>
    </xdr:from>
    <xdr:to>
      <xdr:col>8</xdr:col>
      <xdr:colOff>409575</xdr:colOff>
      <xdr:row>33</xdr:row>
      <xdr:rowOff>171450</xdr:rowOff>
    </xdr:to>
    <xdr:sp>
      <xdr:nvSpPr>
        <xdr:cNvPr id="2" name="TextBox 2"/>
        <xdr:cNvSpPr txBox="1">
          <a:spLocks noChangeArrowheads="1"/>
        </xdr:cNvSpPr>
      </xdr:nvSpPr>
      <xdr:spPr>
        <a:xfrm>
          <a:off x="9525" y="6276975"/>
          <a:ext cx="7515225" cy="495300"/>
        </a:xfrm>
        <a:prstGeom prst="rect">
          <a:avLst/>
        </a:prstGeom>
        <a:solidFill>
          <a:srgbClr val="FFFFFF"/>
        </a:solidFill>
        <a:ln w="9525" cmpd="sng">
          <a:noFill/>
        </a:ln>
      </xdr:spPr>
      <xdr:txBody>
        <a:bodyPr vertOverflow="clip" wrap="square"/>
        <a:p>
          <a:pPr algn="l">
            <a:defRPr/>
          </a:pPr>
          <a:r>
            <a:rPr lang="en-US" cap="none" sz="1000" b="0" i="0" u="none" baseline="0"/>
            <a:t>1) 1998-tallene reflekterer beslutningen om å redusere makulatur for å øke lagrene av sedler frem mot årtusenskiftet.
1) The figures for 1998 reflect a decision to reduce shredding, in order to increase stocks of notes as the turn of the century approaches.</a:t>
          </a:r>
        </a:p>
      </xdr:txBody>
    </xdr:sp>
    <xdr:clientData/>
  </xdr:twoCellAnchor>
  <xdr:twoCellAnchor>
    <xdr:from>
      <xdr:col>0</xdr:col>
      <xdr:colOff>28575</xdr:colOff>
      <xdr:row>62</xdr:row>
      <xdr:rowOff>76200</xdr:rowOff>
    </xdr:from>
    <xdr:to>
      <xdr:col>7</xdr:col>
      <xdr:colOff>419100</xdr:colOff>
      <xdr:row>64</xdr:row>
      <xdr:rowOff>180975</xdr:rowOff>
    </xdr:to>
    <xdr:sp>
      <xdr:nvSpPr>
        <xdr:cNvPr id="3" name="TextBox 3"/>
        <xdr:cNvSpPr txBox="1">
          <a:spLocks noChangeArrowheads="1"/>
        </xdr:cNvSpPr>
      </xdr:nvSpPr>
      <xdr:spPr>
        <a:xfrm>
          <a:off x="28575" y="12458700"/>
          <a:ext cx="6781800" cy="485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a:t>
          </a:r>
          <a:r>
            <a:rPr lang="en-US" cap="none" sz="1000" b="0" i="0" u="none" baseline="0">
              <a:latin typeface="Times New Roman"/>
              <a:ea typeface="Times New Roman"/>
              <a:cs typeface="Times New Roman"/>
            </a:rPr>
            <a:t>) 25-øre og kobber er utgått i 1998.
1) 25-øre and copper coins ceased to be redeemable in 1998.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28575</xdr:rowOff>
    </xdr:from>
    <xdr:to>
      <xdr:col>6</xdr:col>
      <xdr:colOff>695325</xdr:colOff>
      <xdr:row>19</xdr:row>
      <xdr:rowOff>190500</xdr:rowOff>
    </xdr:to>
    <xdr:sp>
      <xdr:nvSpPr>
        <xdr:cNvPr id="1" name="TextBox 1"/>
        <xdr:cNvSpPr txBox="1">
          <a:spLocks noChangeArrowheads="1"/>
        </xdr:cNvSpPr>
      </xdr:nvSpPr>
      <xdr:spPr>
        <a:xfrm>
          <a:off x="19050" y="3429000"/>
          <a:ext cx="6677025" cy="561975"/>
        </a:xfrm>
        <a:prstGeom prst="rect">
          <a:avLst/>
        </a:prstGeom>
        <a:solidFill>
          <a:srgbClr val="FFFFFF"/>
        </a:solidFill>
        <a:ln w="9525" cmpd="sng">
          <a:noFill/>
        </a:ln>
      </xdr:spPr>
      <xdr:txBody>
        <a:bodyPr vertOverflow="clip" wrap="square"/>
        <a:p>
          <a:pPr algn="l">
            <a:defRPr/>
          </a:pPr>
          <a:r>
            <a:rPr lang="en-US" cap="none" sz="1000" b="0" i="0" u="none" baseline="0"/>
            <a:t>1) 25-øre og kobber er utgått i 1998 . 
1) 25-øre and copper coins ceased to be redeemable in 1998.</a:t>
          </a:r>
        </a:p>
      </xdr:txBody>
    </xdr:sp>
    <xdr:clientData/>
  </xdr:twoCellAnchor>
  <xdr:twoCellAnchor>
    <xdr:from>
      <xdr:col>0</xdr:col>
      <xdr:colOff>19050</xdr:colOff>
      <xdr:row>35</xdr:row>
      <xdr:rowOff>19050</xdr:rowOff>
    </xdr:from>
    <xdr:to>
      <xdr:col>8</xdr:col>
      <xdr:colOff>247650</xdr:colOff>
      <xdr:row>37</xdr:row>
      <xdr:rowOff>133350</xdr:rowOff>
    </xdr:to>
    <xdr:sp>
      <xdr:nvSpPr>
        <xdr:cNvPr id="2" name="TextBox 2"/>
        <xdr:cNvSpPr txBox="1">
          <a:spLocks noChangeArrowheads="1"/>
        </xdr:cNvSpPr>
      </xdr:nvSpPr>
      <xdr:spPr>
        <a:xfrm>
          <a:off x="19050" y="7019925"/>
          <a:ext cx="7677150" cy="514350"/>
        </a:xfrm>
        <a:prstGeom prst="rect">
          <a:avLst/>
        </a:prstGeom>
        <a:solidFill>
          <a:srgbClr val="FFFFFF"/>
        </a:solidFill>
        <a:ln w="9525" cmpd="sng">
          <a:noFill/>
        </a:ln>
      </xdr:spPr>
      <xdr:txBody>
        <a:bodyPr vertOverflow="clip" wrap="square"/>
        <a:p>
          <a:pPr algn="l">
            <a:defRPr/>
          </a:pPr>
          <a:r>
            <a:rPr lang="en-US" cap="none" sz="1000" b="0" i="0" u="none" baseline="0"/>
            <a:t>1) Antall ganger myntene i gjennomsnitt passerer Norges Bank per år.
1) Average no. of times per year that notes pass through Norges Bank</a:t>
          </a:r>
        </a:p>
      </xdr:txBody>
    </xdr:sp>
    <xdr:clientData/>
  </xdr:twoCellAnchor>
  <xdr:twoCellAnchor>
    <xdr:from>
      <xdr:col>0</xdr:col>
      <xdr:colOff>19050</xdr:colOff>
      <xdr:row>54</xdr:row>
      <xdr:rowOff>19050</xdr:rowOff>
    </xdr:from>
    <xdr:to>
      <xdr:col>7</xdr:col>
      <xdr:colOff>266700</xdr:colOff>
      <xdr:row>57</xdr:row>
      <xdr:rowOff>9525</xdr:rowOff>
    </xdr:to>
    <xdr:sp>
      <xdr:nvSpPr>
        <xdr:cNvPr id="3" name="TextBox 3"/>
        <xdr:cNvSpPr txBox="1">
          <a:spLocks noChangeArrowheads="1"/>
        </xdr:cNvSpPr>
      </xdr:nvSpPr>
      <xdr:spPr>
        <a:xfrm>
          <a:off x="19050" y="10820400"/>
          <a:ext cx="6972300" cy="590550"/>
        </a:xfrm>
        <a:prstGeom prst="rect">
          <a:avLst/>
        </a:prstGeom>
        <a:solidFill>
          <a:srgbClr val="FFFFFF"/>
        </a:solidFill>
        <a:ln w="9525" cmpd="sng">
          <a:noFill/>
        </a:ln>
      </xdr:spPr>
      <xdr:txBody>
        <a:bodyPr vertOverflow="clip" wrap="square"/>
        <a:p>
          <a:pPr algn="l">
            <a:defRPr/>
          </a:pPr>
          <a:r>
            <a:rPr lang="en-US" cap="none" sz="1000" b="0" i="0" u="none" baseline="0"/>
            <a:t>1) Antall mynter innlevert til Norges Bank for sortering.
1) No. of coins delivered to Norges bank for sorting.</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38100</xdr:rowOff>
    </xdr:from>
    <xdr:to>
      <xdr:col>11</xdr:col>
      <xdr:colOff>266700</xdr:colOff>
      <xdr:row>33</xdr:row>
      <xdr:rowOff>85725</xdr:rowOff>
    </xdr:to>
    <xdr:sp>
      <xdr:nvSpPr>
        <xdr:cNvPr id="1" name="TextBox 1"/>
        <xdr:cNvSpPr txBox="1">
          <a:spLocks noChangeArrowheads="1"/>
        </xdr:cNvSpPr>
      </xdr:nvSpPr>
      <xdr:spPr>
        <a:xfrm>
          <a:off x="19050" y="4838700"/>
          <a:ext cx="7820025" cy="18478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2) Bruk av norske bensinkort i oljeselskapenes egne systemer.
3) Multikort som ble åpnet for bruk i utenlandske minibanker via Cirrus-nettet i slutten av 1995.
4) Bruk av internasjonale betalingskort registrert av kortutsteder.
5) Bruk av kort; herunder også internasjonale betalingskort; registrert via Eufiserv.
1) Some figures have been revised in relation to those in previous reports
2) Use of Norwegian petrol cards in the oil companies' own systems
3) Multi-use cards, which could be used in ATMs abroad via the Cirrus network at the end of 1995.
4) Use of international payment cards recorded by card issuers.
5) Use of cards, including international payment cards, recorded via Eufiserv.
</a:t>
          </a:r>
          <a:r>
            <a:rPr lang="en-US" cap="none" sz="1000" b="0" i="0" u="none" baseline="0">
              <a:latin typeface="Arial"/>
              <a:ea typeface="Arial"/>
              <a:cs typeface="Arial"/>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38100</xdr:rowOff>
    </xdr:from>
    <xdr:to>
      <xdr:col>11</xdr:col>
      <xdr:colOff>266700</xdr:colOff>
      <xdr:row>33</xdr:row>
      <xdr:rowOff>85725</xdr:rowOff>
    </xdr:to>
    <xdr:sp>
      <xdr:nvSpPr>
        <xdr:cNvPr id="1" name="TextBox 1"/>
        <xdr:cNvSpPr txBox="1">
          <a:spLocks noChangeArrowheads="1"/>
        </xdr:cNvSpPr>
      </xdr:nvSpPr>
      <xdr:spPr>
        <a:xfrm>
          <a:off x="19050" y="4838700"/>
          <a:ext cx="7820025" cy="18478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Totalt beløp omfatter ikke betalinger via Eufiserv.
2) Bruk av norske bensinkort i oljeselskapenes egne systemer.
3) Multikort som ble åpnet for bruk i utenlandske minibanker via Cirrus-nettet i slutten av 1995.
4) Bruk av internasjonale betalingskort registrert av kortutsteder.
5) Bruk av kort; herunder også internasjonale betalingskort; registrert via Eufiserv.
1) Some figures have been revised in relation to those in previous reports. Total amount does not include payments through Eufiserv.
2) Use of Norwegian petrol cards in the oil companies' own systems
3) Multi-use cards, which could be used in ATMs abroad via the Cirrus network at the end of 1995.
4) Use of international payment cards recorded by card issuers.
5) Use of cards, including international payment cards, recorded via Eufiserv.
</a:t>
          </a:r>
          <a:r>
            <a:rPr lang="en-US" cap="none" sz="1000" b="0" i="0" u="none" baseline="0">
              <a:latin typeface="Arial"/>
              <a:ea typeface="Arial"/>
              <a:cs typeface="Arial"/>
            </a:rPr>
            <a:t>
</a:t>
          </a:r>
        </a:p>
      </xdr:txBody>
    </xdr:sp>
    <xdr:clientData/>
  </xdr:twoCellAnchor>
  <xdr:twoCellAnchor>
    <xdr:from>
      <xdr:col>0</xdr:col>
      <xdr:colOff>28575</xdr:colOff>
      <xdr:row>56</xdr:row>
      <xdr:rowOff>152400</xdr:rowOff>
    </xdr:from>
    <xdr:to>
      <xdr:col>11</xdr:col>
      <xdr:colOff>47625</xdr:colOff>
      <xdr:row>64</xdr:row>
      <xdr:rowOff>66675</xdr:rowOff>
    </xdr:to>
    <xdr:sp>
      <xdr:nvSpPr>
        <xdr:cNvPr id="2" name="TextBox 2"/>
        <xdr:cNvSpPr txBox="1">
          <a:spLocks noChangeArrowheads="1"/>
        </xdr:cNvSpPr>
      </xdr:nvSpPr>
      <xdr:spPr>
        <a:xfrm>
          <a:off x="28575" y="11353800"/>
          <a:ext cx="7591425" cy="15144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2) Bruk av utenlandske bensinkort i oljeselskapenes egne systemer.
3) Bruk av internasjonale betalingskort registrert av kortutsteder.
4) Bruk av kort; herunder også internasjonale betalingskort; registrert via Eufiserv.
1) Some figures have been revised in relation to those in previous reports. 
2) Use of foreign petrol cards in the oil companies' own systems
3) Use of international payment cards recorded by card issuers.
4) Use of cards, including international payment cards, recorded via Eufiserv.Some figures are revised from past years reports.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19050</xdr:rowOff>
    </xdr:from>
    <xdr:to>
      <xdr:col>11</xdr:col>
      <xdr:colOff>428625</xdr:colOff>
      <xdr:row>32</xdr:row>
      <xdr:rowOff>152400</xdr:rowOff>
    </xdr:to>
    <xdr:sp>
      <xdr:nvSpPr>
        <xdr:cNvPr id="1" name="TextBox 1"/>
        <xdr:cNvSpPr txBox="1">
          <a:spLocks noChangeArrowheads="1"/>
        </xdr:cNvSpPr>
      </xdr:nvSpPr>
      <xdr:spPr>
        <a:xfrm>
          <a:off x="9525" y="5619750"/>
          <a:ext cx="7991475" cy="33051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'Tall for giro pr. terminal (elektronisk giro) i  1994 - 1997 og kortbruk i betalingsterminaler 
    elektronisk kortbruk) i 1997 inneholdt dobbelttellinger som nå er luket ut. 
2) Postbankens tall t.o.m. 1995 er beheftet med stor usikkerhet og er derfor ikke tatt med for disse årene. Tall i kursiv inkluderer ikke Postbankens tall. Tall 
    t.o.m.1994 gjelder kun giro registrert av BBS mens tall f.o.m. 1995 gjelder giro registrert av både BBS, Postbanken (f.o.m. 1996) og andre datasentraler. 
3) Betalingstjeneste der betaleren og/eller betalingsmottakeren sender/mottar en blankett. 
4) Blankettløse (elektroniske) betalinger med eller uten melding til mottaker.
5) Elektronisk kortbruk t.o.m. 1994 omfatter bruk av minibanker og bankenes og oljeselskapenes betalingsterminaler. Tall f.o.m. 1995 gjelder også elektronisk 
     kortbruk i andre betalingsterminaler enn de som eies av bankene og oljeselskapene.
6) Tall for manuell kortbruk t.o.m. 1993 er delvis anslag fra Norges Bank og beheftet med usikkerhet.  
1) Some figures revised in relation to those in previous years' reports. Figures for giro per terminal (electronic giros) in 1994-1997 and use of cards in payment
    terminals (electronic  use of cards) in 1997 contain double-counts which have now been eliminated.
2) There is great uncertainty attached to Postbanken's figures up to and including 1995, and these figures have therefore been excluded from the figures
    shown in italics. Figures up to and including 1994 apply only to giros recorded by BBS, while figures from 1995 onwards include figures registered by BBS, 
    Postbanken (from 1996) and others.
3) Payment service where the payer and/or payee sends/receives a form.
4) Notified or unnotified paperless (electronic) payment to the payee.
5) Use of electronic cards up to 1994 includes the use of ATMs and banks' and oil companies'  payment terminals. Figures up to 1995 also include electronic 
    use of cards in payment terminals other than those owned by banks and oil companies.
6) Figures for manual use of cards up to 1993 are to some extent estimates by Norges Bank, and are uncertain.</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19050</xdr:rowOff>
    </xdr:from>
    <xdr:to>
      <xdr:col>11</xdr:col>
      <xdr:colOff>209550</xdr:colOff>
      <xdr:row>29</xdr:row>
      <xdr:rowOff>133350</xdr:rowOff>
    </xdr:to>
    <xdr:sp>
      <xdr:nvSpPr>
        <xdr:cNvPr id="1" name="TextBox 1"/>
        <xdr:cNvSpPr txBox="1">
          <a:spLocks noChangeArrowheads="1"/>
        </xdr:cNvSpPr>
      </xdr:nvSpPr>
      <xdr:spPr>
        <a:xfrm>
          <a:off x="28575" y="4419600"/>
          <a:ext cx="7572375" cy="15144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Totalt beløp omfatter ikke betalinger via Eufiserv
2) Bruk av utenlandske bensinkort i oljeselskapenes egne systemer.
3) Bruk av internasjonale betalingskort registrert av kortutsteder.
4) Bruk av kort; herunder også internasjonale betalingskort; registrert via Eufiserv.
1) Some figures have been revised in relation to those in previous reports. Total amount does not include payments through Eufiserv
2) Use of foreign petrol cards in the oil companies' own systems 
3) Use of international payment cards recorded by card issuers.
4) Use of cards, including international payment cards, recorded via Eufiserv.</a:t>
          </a:r>
        </a:p>
      </xdr:txBody>
    </xdr:sp>
    <xdr:clientData/>
  </xdr:twoCellAnchor>
  <xdr:twoCellAnchor>
    <xdr:from>
      <xdr:col>0</xdr:col>
      <xdr:colOff>19050</xdr:colOff>
      <xdr:row>53</xdr:row>
      <xdr:rowOff>57150</xdr:rowOff>
    </xdr:from>
    <xdr:to>
      <xdr:col>11</xdr:col>
      <xdr:colOff>381000</xdr:colOff>
      <xdr:row>63</xdr:row>
      <xdr:rowOff>9525</xdr:rowOff>
    </xdr:to>
    <xdr:sp>
      <xdr:nvSpPr>
        <xdr:cNvPr id="2" name="TextBox 2"/>
        <xdr:cNvSpPr txBox="1">
          <a:spLocks noChangeArrowheads="1"/>
        </xdr:cNvSpPr>
      </xdr:nvSpPr>
      <xdr:spPr>
        <a:xfrm>
          <a:off x="19050" y="10658475"/>
          <a:ext cx="7753350" cy="195262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2) Post- og valutasjekker i 12 banker, tilsvarende 68 prosent av bankmarkedet målt som innskudd på anfordring. Andelen valutasjekker antas å være 
    større enn andelen innskudd på anfordring.
3) Introdusert av BBS i 1995. Betalinger til utlandet effektuert ved bruk av SWIFT. Nedlagt i 1998.
4) Tilbys av Postbanken.
1) Some figures revised in relation to those in previous reports. Numbers in thousands.
2) Post- and foreign currency cheques in 12 banks, equivalent to 68 per cent of the banking sector measured by the banks' share of sight deposits. The
    share of foreign currency cheques is probably larger than the banks' share of sight deposits. 
3) Introduced by BBS in 1995. The transmission of cross-border payments is done via SWIFT. Discontinued in 1998.
4) Offered by Postbanken
</a:t>
          </a:r>
          <a:r>
            <a:rPr lang="en-US" cap="none" sz="1000" b="0" i="0" u="none" baseline="0">
              <a:latin typeface="Arial"/>
              <a:ea typeface="Arial"/>
              <a:cs typeface="Arial"/>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8</xdr:col>
      <xdr:colOff>600075</xdr:colOff>
      <xdr:row>60</xdr:row>
      <xdr:rowOff>66675</xdr:rowOff>
    </xdr:to>
    <xdr:sp>
      <xdr:nvSpPr>
        <xdr:cNvPr id="1" name="TextBox 1"/>
        <xdr:cNvSpPr txBox="1">
          <a:spLocks noChangeArrowheads="1"/>
        </xdr:cNvSpPr>
      </xdr:nvSpPr>
      <xdr:spPr>
        <a:xfrm>
          <a:off x="66675" y="47625"/>
          <a:ext cx="6629400" cy="9734550"/>
        </a:xfrm>
        <a:prstGeom prst="rect">
          <a:avLst/>
        </a:prstGeom>
        <a:solidFill>
          <a:srgbClr val="FFFFFF"/>
        </a:solidFill>
        <a:ln w="9525" cmpd="sng">
          <a:noFill/>
        </a:ln>
      </xdr:spPr>
      <xdr:txBody>
        <a:bodyPr vertOverflow="clip" wrap="square"/>
        <a:p>
          <a:pPr algn="l">
            <a:defRPr/>
          </a:pPr>
          <a:r>
            <a:rPr lang="en-US" cap="none" sz="1600" b="0" i="0" u="none" baseline="0">
              <a:latin typeface="Arial"/>
              <a:ea typeface="Arial"/>
              <a:cs typeface="Arial"/>
            </a:rPr>
            <a:t>Fotnoter til tabell 5.1.1, 5.1.2 og 5.1.3</a:t>
          </a:r>
          <a:r>
            <a:rPr lang="en-US" cap="none" sz="1000" b="0" i="0" u="none" baseline="0">
              <a:latin typeface="Arial"/>
              <a:ea typeface="Arial"/>
              <a:cs typeface="Arial"/>
            </a:rPr>
            <a:t>
</a:t>
          </a:r>
          <a:r>
            <a:rPr lang="en-US" cap="none" sz="1000" b="0" i="0" u="none" baseline="0">
              <a:latin typeface="Times New Roman"/>
              <a:ea typeface="Times New Roman"/>
              <a:cs typeface="Times New Roman"/>
            </a:rPr>
            <a:t>1. Prisene gjelder pr 31.12.89, 31.12.90, 1.1.92, 1.1.93, 1.1.94, 31.12.94, 1.1.96, 1.1.97, 1.1.98 og 1.1.99. Gjennomsnittsprisene for 
   alle bankene i undersøkelsen er beregnet ved å veie de to bankgruppenes priser med bankgruppenes faktiske markedsandeler
   målt etter antall transaksjoner pr 1.1.98. De to bankgruppenes gjennomsnittspriser er beregnet ved å veie pris pr transaksjon i
   den enkelte bank med den enkelte banks andel av innskudd på anfordring, bortsett fra for Postbanken der faktiske
   markedsandeler målt etter antall transaksjoner er brukt. Forretnings- og sparebankene i undersøkelsen representerte
   henholdsvis 90 og 72 prosent av bank-gruppenes markedsandeler målt etter innskudd på anfordring pr 1.1.98.
2. Gjennomsnittsprisene gjelder pr innsendt giroblankett. I tillegg kommer porto pr innsending hos 95 prosent av bankene i 
    undersøkelsen.
3. Prisene gjelder betalingsmottakeren. OCR-Arkiv betyr at informasjonen beholdes av banken.
4. Prisene gjelder betalingsmottakeren. OCR-Retur betyr at informasjonen sendes i retur til betaler.
5. Prisene gjelder hjemmebanktjenester via Internett. Pr 1.1.99 hadde om lag 96 prosent av bankene i undersøkelsen denne
    tjenesten. Brukere av nettbank og  telebanktjenester betaler ofte et etableringsgebyr og/eller en årsavgift for å benytte disse
    tjenestene. For nettbank tjenestene var disse kostnadene for privatkundemarkedet på opptil 250 kroner for bankene i vår 
   undersøkelse.
6. Prisene gjelder betalingsmottakeren. I tillegg belastes betaleren for et gebyr.
7.  Prisene gjelder betalingsmottakeren. I tillegg belastes betaleren for et gebyr.</a:t>
          </a:r>
          <a:r>
            <a:rPr lang="en-US" cap="none" sz="1000" b="0" i="0" u="none" baseline="0">
              <a:latin typeface="Arial"/>
              <a:ea typeface="Arial"/>
              <a:cs typeface="Arial"/>
            </a:rPr>
            <a:t>
</a:t>
          </a:r>
          <a:r>
            <a:rPr lang="en-US" cap="none" sz="1600" b="0" i="0" u="none" baseline="0">
              <a:latin typeface="Arial"/>
              <a:ea typeface="Arial"/>
              <a:cs typeface="Arial"/>
            </a:rPr>
            <a:t>Footnotes to tables 5.1.1, 5.1.2 and 5.1.3</a:t>
          </a:r>
          <a:r>
            <a:rPr lang="en-US" cap="none" sz="1000" b="0" i="0" u="none" baseline="0">
              <a:latin typeface="Arial"/>
              <a:ea typeface="Arial"/>
              <a:cs typeface="Arial"/>
            </a:rPr>
            <a:t>
</a:t>
          </a:r>
          <a:r>
            <a:rPr lang="en-US" cap="none" sz="1000" b="0" i="0" u="none" baseline="0">
              <a:latin typeface="Times New Roman"/>
              <a:ea typeface="Times New Roman"/>
              <a:cs typeface="Times New Roman"/>
            </a:rPr>
            <a:t>1. Prices on 31.12.89, 31.12.90, 1.1.92, 1.1.93, 1.1.94, 31.12.94, 1.1.96, 1.1.97, 1.1.98 and 1.1.99. Average prices for all banks in the survey are calculated by weighting the two bank groups' prices with the bank groups' actual market shares, measured by the number of transactions on 1.1.98. The two bank groups' average prices are calculated by weighting the price per transaction according to each bank's share of sight deposits, except for Postbanken, where the bank's actual market share, measured by number of transactions is used. Commercial and savings banks represented in the survey accounted for 90 and 72 per cent, respectively, of the bank groups' market shares, measured by sight deposits on 1.1.98.
2. Average prices apply to each giro form sent in. Postage per form is included in 72 per cent of the cases.
3. Prices apply to the payee. OCR-File means that the information is retained by the bank.
4. Prices apply to the payee. OCR-Return means that the information is returned to the payer.
5. Prices apply to home-banking via Internet. Approximately 96 per cent of the banks in the survey offered this service on 1.1.99. 
6. Prices apply to the payee. The payer is also charged. 
7. Prices apply to the payee. The payer is also charged.</a:t>
          </a:r>
          <a:r>
            <a:rPr lang="en-US" cap="none" sz="1000" b="0" i="0" u="none" baseline="0">
              <a:latin typeface="Arial"/>
              <a:ea typeface="Arial"/>
              <a:cs typeface="Arial"/>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30</xdr:row>
      <xdr:rowOff>28575</xdr:rowOff>
    </xdr:from>
    <xdr:ext cx="76200" cy="200025"/>
    <xdr:sp>
      <xdr:nvSpPr>
        <xdr:cNvPr id="1" name="TextBox 1"/>
        <xdr:cNvSpPr txBox="1">
          <a:spLocks noChangeArrowheads="1"/>
        </xdr:cNvSpPr>
      </xdr:nvSpPr>
      <xdr:spPr>
        <a:xfrm>
          <a:off x="190500" y="6029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30</xdr:row>
      <xdr:rowOff>28575</xdr:rowOff>
    </xdr:from>
    <xdr:to>
      <xdr:col>6</xdr:col>
      <xdr:colOff>771525</xdr:colOff>
      <xdr:row>35</xdr:row>
      <xdr:rowOff>85725</xdr:rowOff>
    </xdr:to>
    <xdr:sp>
      <xdr:nvSpPr>
        <xdr:cNvPr id="2" name="TextBox 2"/>
        <xdr:cNvSpPr txBox="1">
          <a:spLocks noChangeArrowheads="1"/>
        </xdr:cNvSpPr>
      </xdr:nvSpPr>
      <xdr:spPr>
        <a:xfrm>
          <a:off x="28575" y="6029325"/>
          <a:ext cx="7781925" cy="10572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Tabellen viser gjennomsnittspriser for 9 forretningsbanker (inklusivePostbanken) og 18 sparebanker. Prisene er beregnet utfra en overførsel av et fast
    beløp. I tillegg til de oppgitte priser kan det påløpe tilleggskostnader som  telekostnader, bekreftelseskostnader og tillegg for tredje lands valuta. 
1) The table shows average prices for 9 commercial banks (inclusive Postbanken) and 18 savings banks. The prices are estimated on the basis of a 
     transfer of a fixed amount. In addition to the above prices, there may be telecommunication costs, verification costs, and third-country currency 
    costs.</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19050</xdr:rowOff>
    </xdr:from>
    <xdr:to>
      <xdr:col>11</xdr:col>
      <xdr:colOff>457200</xdr:colOff>
      <xdr:row>53</xdr:row>
      <xdr:rowOff>142875</xdr:rowOff>
    </xdr:to>
    <xdr:sp>
      <xdr:nvSpPr>
        <xdr:cNvPr id="1" name="TextBox 1"/>
        <xdr:cNvSpPr txBox="1">
          <a:spLocks noChangeArrowheads="1"/>
        </xdr:cNvSpPr>
      </xdr:nvSpPr>
      <xdr:spPr>
        <a:xfrm>
          <a:off x="9525" y="8220075"/>
          <a:ext cx="8020050" cy="448627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Det foreligger i år nye tall t.o.m. 1995 fra Postbanken for giro pr. brev og betalinger med terminal
     Tidligere tall for bruk av terminal inneholdt dobbelttellinger av transaksjoner som nå er luket ut. 
2)  Betalingstjenester der betaleren og/eller betalingsmottakeren sender/mottar en blankett.
3)  Brevgiro og Konvoluttgiro.
4)  Blankettgiro innlevert i bank som registreres i BBS eller Postbanken.
5)  Giro (kontante innbetalinger og kontobelastninger) registrert i andre datasentraler enn Postbanken og BBS.
6)  Bruk av Postbankens remitteringstjeneste DataGiro, BBS sin remitteringstjeneste Direkte Remittering og diverse bedriftsterminaltjenester som tilbys av
     bankene. Tallene for 1996-97 omfatter også bruk av hjemmebanktjenester via Internett (PC/Internett). Antallet PC/Internettransaksjoner antas å ha vært på
     mellom 0,3 - 0,5 millioner i 1997.
7)  Blankettløse (elektroniske) betalinger med eller uten melding til mottaker.
8)  Diverse betalinger ved bruk av telefon, herunder bruk av "TeleGiro", "Telebank",  "Telefonservice" og "Telefonbanken"
9)  Hjemmebanktjenester via Internett.
10) Autogiro, Avtalegiro og Direkte trekk.
1) Some figures have benn revised in relation to those in previous years' reports. Figures for giro per terminal (electronic giros) in 1994-1997 and use of cards
    in payment terminals (electronic  use of cards) in 1997 contain double-counts which have now been eliminated.   
2) Payment service where the payer and/or payee sends/receives a form.
3) Postbanken and bank postal giros.
4) Paper-based giro delivered in banks and registered in BBS or Postbanken.
5) Giro (incoming cash payments and account debits) registered in data centres other than BBS and Postbanken.
6) Use of Postbanken's remittance service Data Giro, BBS's remittance service Direkte Remittering, and various company terminal giros offered by banks. The
    figures for 1996-97 also cover use of home banking services via the Internet (PC/Internet). The number of PC/Internet transactions is estimated to have
    been 0.3-0.5m in 1997.
7) Notified or unnotified paperless (electronic) payment to the payee.
8) Miscellaneous payments over the telephone, including use of "TeleGiro", "Telebank", "Telefonservice" and "Telefonbanken".
9) "Home banking" via the internet.
10) Autogiro, agreement-based giro and direct withdrawals.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85725</xdr:rowOff>
    </xdr:from>
    <xdr:to>
      <xdr:col>11</xdr:col>
      <xdr:colOff>428625</xdr:colOff>
      <xdr:row>62</xdr:row>
      <xdr:rowOff>123825</xdr:rowOff>
    </xdr:to>
    <xdr:sp>
      <xdr:nvSpPr>
        <xdr:cNvPr id="1" name="TextBox 1"/>
        <xdr:cNvSpPr txBox="1">
          <a:spLocks noChangeArrowheads="1"/>
        </xdr:cNvSpPr>
      </xdr:nvSpPr>
      <xdr:spPr>
        <a:xfrm>
          <a:off x="9525" y="8086725"/>
          <a:ext cx="7991475" cy="4438650"/>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Det foreligger i år nye tall t.o.m. 1995 fra Postbanken for giro pr. brev og betalinger med terminal
     Tidligere tall for bruk av terminal inneholdt dobbelttellinger av transaksjoner som nå er luket ut. 
2)  Betalingstjenester der betaleren og/eller betalingsmottakeren sender/mottar en blankett.
3)  Brevgiro og Konvoluttgiro.
4)  Blankettgiro innlevert i bank som registreres i BBS eller Postbanken.
5)  Giro (kontante innbetalinger og kontobelastninger) registrert i andre datasentraler enn Postbanken og BBS.
6)  Bruk av Postbankens remitteringstjeneste DataGiro, BBS sin remitteringstjeneste Direkte Remittering og diverse bedriftsterminaltjenester som tilbys av
     bankene. Tallene for 1996-97 omfatter også bruk av hjemmebanktjenester via Internett (PC/Internett). Antallet PC/Internettransaksjoner antas å ha vært på
     mellom 0,3 - 0,5 millioner i 1997.
7)  Blankettløse (elektroniske) betalinger med eller uten melding til mottaker.
8)  Diverse betalinger ved bruk av telefon, herunder bruk av "TeleGiro", "Telebank",  "Telefonservice" og "Telefonbanken". Tallene er anslag som er usikre.
 9)  Hjemmebanktjenester via Internett.
10) Autogiro, Avtalegiro og Direkte trekk.
1)  Some figures have been revised in relation to those in previous reports. Figures for giro per terminal (electronic giros) in 1994-1997 and use of cards in 
     payment terminals (electronic  use of cards) in 1997 contain double-counts which have now been eliminated.   
2) Payment service where the payer and/or payee sends/receives a form.
3) Postbanken and bank postal giros.
4) Paper-based giro delivered in banks and registered in BBS or Postbanken.
5) Giro (incoming cash payments and account debits) registered in data centres other than BBS and Postbanken.
6) Use of Postbanken's remittance service Data Giro, BBS's remittance service Direkte Remittering, and various company terminal giros offered by banks. The
    figures for 1996-97 also cover use of home banking services via the Internet (PC/Internet). The number of PC/Internet transactions is estimated to have
    been 0.3-0.5m in 1997.
7) Notified or unnotified paperless (electronic) payment to the payee.
8) Miscellaneous payments over the telephone, including use of "TeleGiro", "Telebank", "Telefonservice" and "Telefonbanken". The figures are estimates.
9) "Home banking" via the internet.
10) Autogiro, agreement-based giro and direct withdrawals.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123825</xdr:rowOff>
    </xdr:from>
    <xdr:to>
      <xdr:col>15</xdr:col>
      <xdr:colOff>428625</xdr:colOff>
      <xdr:row>21</xdr:row>
      <xdr:rowOff>47625</xdr:rowOff>
    </xdr:to>
    <xdr:sp>
      <xdr:nvSpPr>
        <xdr:cNvPr id="1" name="TextBox 1"/>
        <xdr:cNvSpPr txBox="1">
          <a:spLocks noChangeArrowheads="1"/>
        </xdr:cNvSpPr>
      </xdr:nvSpPr>
      <xdr:spPr>
        <a:xfrm>
          <a:off x="19050" y="2924175"/>
          <a:ext cx="8153400" cy="13239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Tall  t.o.m. 1994 er beheftet med usikkerhet. 
2)  Sjekker trukket på kunder i Postbanken (tidligere Postsparebanken) er ikke inkludert i tallene t.o.m. 1989. Postbanken har tilbudt sjekker siden 1987. Andelen sjekker trukket på kunder i Postbanken før 1990 var forholdsvis lav (mindre enn 4 prosent av det totale antallet).
1) Figures up to 1994 are uncertain. 
2) Cheques drawn on customers in Postbanken (previously known as Postsparebanken) are not included in the figures up to 1989. Postbanken has offered 
    cheque services since 1987. The share of cheques drawn on customers in Postbanken before 1990 was relatively low (less than 4 per cent of the total number).</a:t>
          </a:r>
          <a:r>
            <a:rPr lang="en-US" cap="none" sz="1000" b="0" i="0" u="none" baseline="0">
              <a:latin typeface="Arial"/>
              <a:ea typeface="Arial"/>
              <a:cs typeface="Arial"/>
            </a:rPr>
            <a:t>
</a:t>
          </a:r>
        </a:p>
      </xdr:txBody>
    </xdr:sp>
    <xdr:clientData/>
  </xdr:twoCellAnchor>
  <xdr:twoCellAnchor>
    <xdr:from>
      <xdr:col>0</xdr:col>
      <xdr:colOff>19050</xdr:colOff>
      <xdr:row>41</xdr:row>
      <xdr:rowOff>9525</xdr:rowOff>
    </xdr:from>
    <xdr:to>
      <xdr:col>15</xdr:col>
      <xdr:colOff>371475</xdr:colOff>
      <xdr:row>47</xdr:row>
      <xdr:rowOff>133350</xdr:rowOff>
    </xdr:to>
    <xdr:sp>
      <xdr:nvSpPr>
        <xdr:cNvPr id="2" name="TextBox 2"/>
        <xdr:cNvSpPr txBox="1">
          <a:spLocks noChangeArrowheads="1"/>
        </xdr:cNvSpPr>
      </xdr:nvSpPr>
      <xdr:spPr>
        <a:xfrm>
          <a:off x="19050" y="8210550"/>
          <a:ext cx="8096250" cy="13239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Tall  t.o.m. 1994 er beheftet med usikkerhet.
2) Sjekker trukket på kunder i Postbanken (tidligere Postsparebanken) er ikke inkludert i tallene t.o.m. 1989. Postbanken har tilbudt sjekker siden 1987. Andelen
    sjekker trukket på kunder i Postbanken før 1990 var forholdsvis lav (mindre enn 4 prosent av det totale antallet).
1) Figures up to 1994 are uncertain. 
2) Cheques drawn on customers in Postbanken (previously known as Postsparebanken) are not included in the figures up to 1989. Postbanken has offered
  cheque services since 1987. The share of cheques drawn on customers in Postbanken before 1990 was relatively low (less than 4 per cent of the total number).</a:t>
          </a: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76200</xdr:rowOff>
    </xdr:from>
    <xdr:to>
      <xdr:col>8</xdr:col>
      <xdr:colOff>561975</xdr:colOff>
      <xdr:row>66</xdr:row>
      <xdr:rowOff>104775</xdr:rowOff>
    </xdr:to>
    <xdr:sp>
      <xdr:nvSpPr>
        <xdr:cNvPr id="1" name="TextBox 1"/>
        <xdr:cNvSpPr txBox="1">
          <a:spLocks noChangeArrowheads="1"/>
        </xdr:cNvSpPr>
      </xdr:nvSpPr>
      <xdr:spPr>
        <a:xfrm>
          <a:off x="38100" y="9277350"/>
          <a:ext cx="7829550" cy="36861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Tall i fjorårets rapport for bruk av bankkort i betalingsterminaler var inklusive 
     rabattransaksjoner som nå er luket ut.
2) Eksklusive utlendingers bruk av internasjonale betalings- og kredittkort i Norge.
3) Tall for bankkort inkluderer bruk av kombinasjonskort som bankkort, dvs. hvor bankkortdelen er benyttet. Annen bruk av kombinasjonskort er 
     inkludert i de andre kortgruppene avhengig av hvilken kortdel som er benyttet.
4) Kjøpekort", "Reserve Konto", "Multikort", "X-tra Kapital", "Her &amp; Nå", "Cresco Card", "YS Card", "NAF Card" og "Acceptcard " i Norge og 
    utlandet. Transaksjonstall for enkeltselskaper oppgis ikke da enkelte av kredittkortselskapene ikke ønsker disse offentliggjort i sammenheng med 
    omsetningstallene. Bruken av kortene i utlandet har hittil vært ubetydelig (mindre enn 1 prosent av den totale bruken i 1998)
5) Fordelingen på kontantuttak og varekjøp for American Express er anslag fra Norges Bank
6) Bruk i Norge og utlandet av kort (ikke kontantkort) utstedt av Statoil, Hydro, Shell, Esso, Texaco, Fina og Du Pont Jet. Antall transaksjoner er lik
     antall ganger kortet er benyttet og ikke antall varelinjer. Andelen utenlandske transaksjoner ca. 1 prosent i 1998.
1) Some figures have been revised in relation to those in previous reports. Figures in last year's report on the use of bank cards in payment terminals
    included discount transactions, which have now been eliminated.
2) Exclusive non-residents' use of international payment cards in Norway.
3) Figures for bank cards include use of combined cards as bank cards, ie where the bank card part is used. Other use of combined cards is included in the
    other card groups, depending on which part is used.
4) "Kjøpekort", "Reserve konto", "Multikort", "X-tra Kapital", "Her &amp; Nå", "Cresco Card", "YS Card", "NAF Card" and "Acceptcard " in Norway and
    abroad. The use of these cards abroad has so far been insignificant (less than 1 per cent of the total use in 1997).
5) Distribution by cash withdrawal (ATMs) and purchase of goods for American Express is based on estimates by Norges Bank.
6) Use in Norway and abroad of cards (not cash-cards) issued by Statoil, Hydro, Shell, Esso, Texaco, Fina and Du Pont Jet. The number of transactions is
    equal to the number of times the card is used. The share of transactions abroad was less than 1 per cent in 1998.</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76200</xdr:rowOff>
    </xdr:from>
    <xdr:to>
      <xdr:col>8</xdr:col>
      <xdr:colOff>552450</xdr:colOff>
      <xdr:row>68</xdr:row>
      <xdr:rowOff>104775</xdr:rowOff>
    </xdr:to>
    <xdr:sp>
      <xdr:nvSpPr>
        <xdr:cNvPr id="1" name="TextBox 1"/>
        <xdr:cNvSpPr txBox="1">
          <a:spLocks noChangeArrowheads="1"/>
        </xdr:cNvSpPr>
      </xdr:nvSpPr>
      <xdr:spPr>
        <a:xfrm>
          <a:off x="19050" y="9277350"/>
          <a:ext cx="7905750" cy="3629025"/>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Tall i fjorårets rapport for bruk av bankkort i betalingsterminaler var inklusive 
    rabattransaksjoner som nå er luket ut.
2) Eksklusive utlendingers bruk av internasjonale betalings- og kredittkort i Norge.
3) Tall for bankkort inkluderer bruk av kombinasjonskort som bankkort, dvs. hvor bankkortdelen er benyttet. Annen bruk av kombinasjonskort er
     inkludert i de andre kortgruppene avhengig av hvilken kortdel som er benyttet.
4) Kjøpekort", "Reserve Konto", "Multikort", "X-tra Kapital", "Her &amp; Nå", "Cresco Card", "YS Card", "NAF Card" og "Acceptcard " i Norge og utlandet. 
    Transaksjonstall for enkeltselskaper oppgis ikke da enkelte av kredittkortselskapene ikke ønsker disse offentliggjort i sammenheng med 
    omsetningstallene. Bruken av kortene i utlandet har hittil vært ubetydelig (mindre enn 1 prosent av den totale bruken i 1998)
5) Fordelingen på kontantuttak og varekjøp for American Express er anslag fra Norges Bank
6) Bruk i Norge og utlandet av kort (ikke kontantkort) utstedt av Statoil, Hydro, Shell, Esso, Texaco, Fina og Du Pont Jet. Antall transaksjoner er lik antall 
    ganger kortet er benyttet og ikke antall varelinjer. Andelen av totalt beløp i utlandet var på ca. 4% både i 1997 og 1998.
1) Some figures have been revised in relation to those in previous reports. Figures in last year's report on the use of bank cards in payment terminals
    included discount transactions, which have now been eliminated.
2) Exclusive non-residents' use of international payment cards in Norway.
3) Figures for bank cards include use of combined cards as bank cards, ie where the bank card part is used. Other use of combined cards is included in the
    other card groups, depending on which part is used.
4) "Kjøpekort", "Reserve konto", "Multikort", "X-tra Kapital", "Her &amp; Nå", "Cresco Card", "YS Card", "NAF Card" and "Acceptcard " in Norway and 
   abroad. The use of these cards abroad has so far been insignificant (less than 1 per cent of the total use in 1997).
5) Distribution by cash withdrawal (ATMs) and purchase of goods for American Express is based on estimates by Norges Bank.
6) Use in Norway and abroad of cards (not cash-cards) issued by Statoil, Hydro, Shell, Esso, Texaco, Fina and Du Pont Jet. The number of transactions is
    equal to the number of times the card is used. The share of the total amount abroad was about 4 per cent in 1997 and 1998.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19050</xdr:rowOff>
    </xdr:from>
    <xdr:to>
      <xdr:col>8</xdr:col>
      <xdr:colOff>485775</xdr:colOff>
      <xdr:row>39</xdr:row>
      <xdr:rowOff>123825</xdr:rowOff>
    </xdr:to>
    <xdr:sp>
      <xdr:nvSpPr>
        <xdr:cNvPr id="1" name="TextBox 1"/>
        <xdr:cNvSpPr txBox="1">
          <a:spLocks noChangeArrowheads="1"/>
        </xdr:cNvSpPr>
      </xdr:nvSpPr>
      <xdr:spPr>
        <a:xfrm>
          <a:off x="28575" y="5219700"/>
          <a:ext cx="8172450" cy="26289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Enkelte tall er reviderte i forhold til tidligere års rapporter. En gjennomgang av kortmassen har ført til en omgruppering av kombinerte kort, og dobbelttellinger
    er blitt luket ut (gjelder perioden 1995-1997). T.o.m. 1997 manglet opplysninger om bankkort fra 8% prosent av forretningsbankene målt etter bankenes andel 
    av innskudd på anfordring. Andelen bankkort som ikke var med t.o.m. 1997 er trolig lavere. I 1998 var andelen banker uten opplysninger mindre enn 1%. 
2) Kort utstedt av eller i samarbeid med VISA Norge A/S, Europay Norge A/S, Diners Club Norge A/S og American Express A/S.
3) Kort som gir adgang til kreditt opp til et visst beløp og som er utstedt av eller i samarbeid med GE Capital Finans A/S, DnB Kort A/S og Gjensidige Bank. 
    Disse er: "Kjøpekort", "Reserve Konto", "Multikort", "X-tra Kapital", "Her &amp; Nå", "Cresco Card", "YS Card", "NAF Card" og "Acceptcard".
4) Kort utstedt av Statoil, Hydro, Shell, Esso, Texaco, Fina og Du Pont Jet.
1) Some figures have been revised in relation to those in previous reports. A review of cards has resulted in a reclassification of combined cards, and double-
    counting has been eliminated (concerns the period 1995-97). Information on domestic bank cards up to 1997 is lacking for 8% of commercial banks, measured
    by these banks' shares of sight deposits. The share of domestic bank cards not included up to 1997 is probably less than 8%.
2) Cards issued by or in cooperation with VISA Norge A/S, Europay Norge A/S, Diners Club Norge A/S and American Express A/S.
3) Cards which provide credit up to a certain limit and which are issued by or in cooperation with GE Capital Finans A/S, DnB Kort A/S and Gjensidige Bank.
    These cards are: "Kjøpekort", "Reserve Konto", "Multikort", "X-tra Kapital", "Her &amp; Nå", "Cresco Card", "YS Card", "NAF Card" og "Acceptcard".
4) Cards issued by Statoil, Hydro, Shell, Esso, Texaco, Fina and Du Pont Jet.</a:t>
          </a:r>
          <a:r>
            <a:rPr lang="en-US" cap="none" sz="1000" b="0" i="0" u="none" baseline="0">
              <a:latin typeface="Arial"/>
              <a:ea typeface="Arial"/>
              <a:cs typeface="Arial"/>
            </a:rPr>
            <a:t>
</a:t>
          </a:r>
        </a:p>
      </xdr:txBody>
    </xdr:sp>
    <xdr:clientData/>
  </xdr:twoCellAnchor>
  <xdr:twoCellAnchor>
    <xdr:from>
      <xdr:col>0</xdr:col>
      <xdr:colOff>19050</xdr:colOff>
      <xdr:row>21</xdr:row>
      <xdr:rowOff>9525</xdr:rowOff>
    </xdr:from>
    <xdr:to>
      <xdr:col>8</xdr:col>
      <xdr:colOff>485775</xdr:colOff>
      <xdr:row>24</xdr:row>
      <xdr:rowOff>85725</xdr:rowOff>
    </xdr:to>
    <xdr:sp>
      <xdr:nvSpPr>
        <xdr:cNvPr id="2" name="TextBox 2"/>
        <xdr:cNvSpPr txBox="1">
          <a:spLocks noChangeArrowheads="1"/>
        </xdr:cNvSpPr>
      </xdr:nvSpPr>
      <xdr:spPr>
        <a:xfrm>
          <a:off x="19050" y="4210050"/>
          <a:ext cx="8181975" cy="676275"/>
        </a:xfrm>
        <a:prstGeom prst="rect">
          <a:avLst/>
        </a:prstGeom>
        <a:solidFill>
          <a:srgbClr val="FFFFFF"/>
        </a:solidFill>
        <a:ln w="9525" cmpd="sng">
          <a:noFill/>
        </a:ln>
      </xdr:spPr>
      <xdr:txBody>
        <a:bodyPr vertOverflow="clip" wrap="square" lIns="0" tIns="0" rIns="0" bIns="0"/>
        <a:p>
          <a:pPr algn="just">
            <a:defRPr/>
          </a:pPr>
          <a:r>
            <a:rPr lang="en-US" cap="none" sz="1000" b="0" i="0" u="none" baseline="0">
              <a:latin typeface="Arial"/>
              <a:ea typeface="Arial"/>
              <a:cs typeface="Arial"/>
            </a:rPr>
            <a:t>Kilde/Source:            Norges Bank
Data Innhentet fra:    Sparebank-Kort, Postbanken, DnB, Kreditkassen, Romsdals Fellesbank, Bergens Skillingsbank, Nordlandsbanken, Voss
                                 Veksel- og Landmandsbank, Vår Bank, Fokus Bank, Gjensidige Bank, kortselskapene og oljeselskapene.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9525</xdr:rowOff>
    </xdr:from>
    <xdr:to>
      <xdr:col>8</xdr:col>
      <xdr:colOff>428625</xdr:colOff>
      <xdr:row>31</xdr:row>
      <xdr:rowOff>38100</xdr:rowOff>
    </xdr:to>
    <xdr:sp>
      <xdr:nvSpPr>
        <xdr:cNvPr id="1" name="TextBox 1"/>
        <xdr:cNvSpPr txBox="1">
          <a:spLocks noChangeArrowheads="1"/>
        </xdr:cNvSpPr>
      </xdr:nvSpPr>
      <xdr:spPr>
        <a:xfrm>
          <a:off x="28575" y="4410075"/>
          <a:ext cx="8067675" cy="1828800"/>
        </a:xfrm>
        <a:prstGeom prst="rect">
          <a:avLst/>
        </a:prstGeom>
        <a:solidFill>
          <a:srgbClr val="FFFFFF"/>
        </a:solidFill>
        <a:ln w="9525" cmpd="sng">
          <a:noFill/>
        </a:ln>
      </xdr:spPr>
      <xdr:txBody>
        <a:bodyPr vertOverflow="clip" wrap="square"/>
        <a:p>
          <a:pPr algn="l">
            <a:defRPr/>
          </a:pPr>
          <a:r>
            <a:rPr lang="en-US" cap="none" sz="1000" b="0" i="0" u="none" baseline="0"/>
            <a:t>1) Enkelte tall er reviderte i forhold til tidligere års rapporter.
2) Butikker, postkontorer, bensinstasjoner, etc.
1) Some figures have been revised in relation to those in previous reports. 
2) Shops, post offices, petrol stations, etc.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56"/>
  <sheetViews>
    <sheetView tabSelected="1" workbookViewId="0" topLeftCell="A1">
      <selection activeCell="A1" sqref="A1"/>
    </sheetView>
  </sheetViews>
  <sheetFormatPr defaultColWidth="11.421875" defaultRowHeight="12.75"/>
  <cols>
    <col min="1" max="1" width="11.421875" style="266" customWidth="1"/>
    <col min="2" max="2" width="3.421875" style="0" customWidth="1"/>
    <col min="3" max="3" width="84.28125" style="0" bestFit="1" customWidth="1"/>
  </cols>
  <sheetData>
    <row r="1" ht="12.75">
      <c r="A1" s="265" t="s">
        <v>442</v>
      </c>
    </row>
    <row r="2" ht="12.75">
      <c r="B2" s="264" t="s">
        <v>443</v>
      </c>
    </row>
    <row r="3" spans="1:3" ht="12.75">
      <c r="A3" s="267" t="s">
        <v>449</v>
      </c>
      <c r="C3" t="s">
        <v>444</v>
      </c>
    </row>
    <row r="4" spans="1:3" ht="12.75">
      <c r="A4" s="267" t="s">
        <v>450</v>
      </c>
      <c r="C4" t="s">
        <v>445</v>
      </c>
    </row>
    <row r="5" ht="12.75">
      <c r="A5" s="267"/>
    </row>
    <row r="6" spans="1:2" ht="12.75">
      <c r="A6" s="267"/>
      <c r="B6" s="264" t="s">
        <v>446</v>
      </c>
    </row>
    <row r="7" spans="1:3" ht="12.75">
      <c r="A7" s="267" t="s">
        <v>451</v>
      </c>
      <c r="C7" t="s">
        <v>447</v>
      </c>
    </row>
    <row r="8" spans="1:3" ht="12.75">
      <c r="A8" s="267" t="s">
        <v>452</v>
      </c>
      <c r="C8" t="s">
        <v>448</v>
      </c>
    </row>
    <row r="9" ht="12.75">
      <c r="A9" s="267"/>
    </row>
    <row r="10" spans="1:2" ht="12.75">
      <c r="A10" s="267"/>
      <c r="B10" s="264" t="s">
        <v>453</v>
      </c>
    </row>
    <row r="11" spans="1:3" ht="12.75">
      <c r="A11" s="267" t="s">
        <v>454</v>
      </c>
      <c r="C11" t="s">
        <v>455</v>
      </c>
    </row>
    <row r="12" spans="1:3" ht="12.75">
      <c r="A12" s="267" t="s">
        <v>456</v>
      </c>
      <c r="C12" t="s">
        <v>457</v>
      </c>
    </row>
    <row r="13" ht="12.75">
      <c r="A13" s="267"/>
    </row>
    <row r="14" spans="1:2" ht="12.75">
      <c r="A14" s="267"/>
      <c r="B14" s="264" t="s">
        <v>458</v>
      </c>
    </row>
    <row r="15" spans="1:3" ht="12.75">
      <c r="A15" s="267" t="s">
        <v>459</v>
      </c>
      <c r="C15" t="s">
        <v>460</v>
      </c>
    </row>
    <row r="16" spans="1:3" ht="12.75">
      <c r="A16" s="267" t="s">
        <v>461</v>
      </c>
      <c r="C16" t="s">
        <v>462</v>
      </c>
    </row>
    <row r="17" spans="1:3" ht="12.75">
      <c r="A17" s="267" t="s">
        <v>463</v>
      </c>
      <c r="C17" t="s">
        <v>464</v>
      </c>
    </row>
    <row r="18" spans="1:3" ht="12.75">
      <c r="A18" s="267" t="s">
        <v>465</v>
      </c>
      <c r="C18" t="s">
        <v>466</v>
      </c>
    </row>
    <row r="19" spans="1:3" ht="12.75">
      <c r="A19" s="267" t="s">
        <v>467</v>
      </c>
      <c r="C19" t="s">
        <v>468</v>
      </c>
    </row>
    <row r="20" spans="1:3" ht="12.75">
      <c r="A20" s="267" t="s">
        <v>469</v>
      </c>
      <c r="C20" t="s">
        <v>470</v>
      </c>
    </row>
    <row r="21" spans="1:3" ht="12.75">
      <c r="A21" s="267" t="s">
        <v>471</v>
      </c>
      <c r="C21" t="s">
        <v>472</v>
      </c>
    </row>
    <row r="22" spans="1:3" ht="12.75">
      <c r="A22" s="267" t="s">
        <v>473</v>
      </c>
      <c r="C22" t="s">
        <v>474</v>
      </c>
    </row>
    <row r="23" spans="1:3" ht="12.75">
      <c r="A23" s="267" t="s">
        <v>475</v>
      </c>
      <c r="C23" t="s">
        <v>476</v>
      </c>
    </row>
    <row r="24" spans="1:3" ht="12.75">
      <c r="A24" s="267" t="s">
        <v>477</v>
      </c>
      <c r="C24" t="s">
        <v>478</v>
      </c>
    </row>
    <row r="25" spans="1:3" ht="12.75">
      <c r="A25" s="267" t="s">
        <v>479</v>
      </c>
      <c r="C25" t="s">
        <v>480</v>
      </c>
    </row>
    <row r="26" spans="1:3" ht="12.75">
      <c r="A26" s="267" t="s">
        <v>481</v>
      </c>
      <c r="C26" t="s">
        <v>482</v>
      </c>
    </row>
    <row r="27" spans="1:3" ht="12.75">
      <c r="A27" s="267" t="s">
        <v>483</v>
      </c>
      <c r="C27" t="s">
        <v>484</v>
      </c>
    </row>
    <row r="28" ht="12.75">
      <c r="A28" s="267"/>
    </row>
    <row r="29" spans="1:2" ht="12.75">
      <c r="A29" s="267"/>
      <c r="B29" s="264" t="s">
        <v>485</v>
      </c>
    </row>
    <row r="30" spans="1:3" ht="12.75">
      <c r="A30" s="267" t="s">
        <v>486</v>
      </c>
      <c r="C30" t="s">
        <v>487</v>
      </c>
    </row>
    <row r="31" spans="1:3" ht="12.75">
      <c r="A31" s="267" t="s">
        <v>488</v>
      </c>
      <c r="C31" t="s">
        <v>489</v>
      </c>
    </row>
    <row r="32" spans="1:3" ht="12.75">
      <c r="A32" s="267" t="s">
        <v>490</v>
      </c>
      <c r="C32" t="s">
        <v>491</v>
      </c>
    </row>
    <row r="33" spans="1:3" ht="12.75">
      <c r="A33" s="267" t="s">
        <v>492</v>
      </c>
      <c r="C33" t="s">
        <v>493</v>
      </c>
    </row>
    <row r="34" spans="1:3" ht="12.75">
      <c r="A34" s="267" t="s">
        <v>494</v>
      </c>
      <c r="C34" t="s">
        <v>495</v>
      </c>
    </row>
    <row r="35" spans="1:3" ht="12.75">
      <c r="A35" s="267" t="s">
        <v>496</v>
      </c>
      <c r="C35" t="s">
        <v>497</v>
      </c>
    </row>
    <row r="36" spans="1:3" ht="12.75">
      <c r="A36" s="267" t="s">
        <v>498</v>
      </c>
      <c r="C36" t="s">
        <v>499</v>
      </c>
    </row>
    <row r="37" spans="1:3" ht="12.75">
      <c r="A37" s="267" t="s">
        <v>500</v>
      </c>
      <c r="C37" t="s">
        <v>501</v>
      </c>
    </row>
    <row r="38" spans="1:3" ht="12.75">
      <c r="A38" s="267" t="s">
        <v>502</v>
      </c>
      <c r="C38" t="s">
        <v>503</v>
      </c>
    </row>
    <row r="39" spans="1:3" ht="12.75">
      <c r="A39" s="267" t="s">
        <v>504</v>
      </c>
      <c r="C39" t="s">
        <v>505</v>
      </c>
    </row>
    <row r="40" spans="1:3" ht="12.75">
      <c r="A40" s="267" t="s">
        <v>506</v>
      </c>
      <c r="C40" t="s">
        <v>507</v>
      </c>
    </row>
    <row r="41" ht="12.75">
      <c r="A41" s="267"/>
    </row>
    <row r="42" spans="1:2" ht="12.75">
      <c r="A42" s="267"/>
      <c r="B42" s="264" t="s">
        <v>508</v>
      </c>
    </row>
    <row r="43" spans="1:3" ht="12.75">
      <c r="A43" s="267" t="s">
        <v>509</v>
      </c>
      <c r="C43" t="s">
        <v>510</v>
      </c>
    </row>
    <row r="44" spans="1:3" ht="12.75">
      <c r="A44" s="267" t="s">
        <v>511</v>
      </c>
      <c r="C44" t="s">
        <v>512</v>
      </c>
    </row>
    <row r="45" spans="1:3" ht="12.75">
      <c r="A45" s="267" t="s">
        <v>513</v>
      </c>
      <c r="C45" t="s">
        <v>514</v>
      </c>
    </row>
    <row r="46" spans="1:3" ht="12.75">
      <c r="A46" s="267" t="s">
        <v>515</v>
      </c>
      <c r="C46" t="s">
        <v>516</v>
      </c>
    </row>
    <row r="47" spans="1:3" ht="12.75">
      <c r="A47" s="267" t="s">
        <v>517</v>
      </c>
      <c r="C47" t="s">
        <v>518</v>
      </c>
    </row>
    <row r="48" spans="1:3" ht="12.75">
      <c r="A48" s="267" t="s">
        <v>519</v>
      </c>
      <c r="C48" t="s">
        <v>520</v>
      </c>
    </row>
    <row r="49" ht="12.75">
      <c r="A49" s="267"/>
    </row>
    <row r="50" spans="1:2" ht="12.75">
      <c r="A50" s="267"/>
      <c r="B50" s="264" t="s">
        <v>521</v>
      </c>
    </row>
    <row r="51" spans="1:3" ht="12.75">
      <c r="A51" s="267" t="s">
        <v>522</v>
      </c>
      <c r="C51" t="s">
        <v>523</v>
      </c>
    </row>
    <row r="52" spans="1:3" ht="12.75">
      <c r="A52" s="267" t="s">
        <v>524</v>
      </c>
      <c r="C52" t="s">
        <v>525</v>
      </c>
    </row>
    <row r="53" spans="1:3" ht="12.75">
      <c r="A53" s="267" t="s">
        <v>526</v>
      </c>
      <c r="C53" t="s">
        <v>527</v>
      </c>
    </row>
    <row r="54" ht="12.75">
      <c r="A54" s="267"/>
    </row>
    <row r="55" spans="1:2" ht="12.75">
      <c r="A55" s="267"/>
      <c r="B55" s="264" t="s">
        <v>528</v>
      </c>
    </row>
    <row r="56" spans="1:3" ht="12.75">
      <c r="A56" s="267" t="s">
        <v>529</v>
      </c>
      <c r="C56" t="s">
        <v>530</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A1" sqref="A1"/>
    </sheetView>
  </sheetViews>
  <sheetFormatPr defaultColWidth="11.421875" defaultRowHeight="12.75"/>
  <cols>
    <col min="1" max="1" width="48.57421875" style="0" customWidth="1"/>
    <col min="2" max="10" width="8.7109375" style="0" customWidth="1"/>
  </cols>
  <sheetData>
    <row r="1" spans="1:16" s="124" customFormat="1" ht="15.75" customHeight="1">
      <c r="A1" s="123" t="s">
        <v>259</v>
      </c>
      <c r="B1" s="123"/>
      <c r="C1" s="123"/>
      <c r="D1" s="123"/>
      <c r="E1" s="123"/>
      <c r="F1" s="123"/>
      <c r="G1" s="123"/>
      <c r="H1" s="123"/>
      <c r="I1" s="123"/>
      <c r="J1" s="123"/>
      <c r="K1" s="123"/>
      <c r="L1" s="123"/>
      <c r="M1" s="123"/>
      <c r="N1" s="123"/>
      <c r="O1" s="123"/>
      <c r="P1" s="123"/>
    </row>
    <row r="2" spans="1:16" s="124" customFormat="1" ht="15.75" customHeight="1">
      <c r="A2" s="125" t="s">
        <v>258</v>
      </c>
      <c r="B2" s="123"/>
      <c r="C2" s="123"/>
      <c r="D2" s="123"/>
      <c r="E2" s="123"/>
      <c r="F2" s="123"/>
      <c r="G2" s="123"/>
      <c r="H2" s="123"/>
      <c r="I2" s="123"/>
      <c r="J2" s="123"/>
      <c r="K2" s="123"/>
      <c r="L2" s="123"/>
      <c r="M2" s="123"/>
      <c r="N2" s="123"/>
      <c r="O2" s="123"/>
      <c r="P2" s="123"/>
    </row>
    <row r="3" spans="1:17" ht="15.75" customHeight="1">
      <c r="A3" s="126"/>
      <c r="B3" s="126"/>
      <c r="C3" s="126"/>
      <c r="D3" s="126"/>
      <c r="E3" s="126"/>
      <c r="F3" s="126"/>
      <c r="G3" s="126"/>
      <c r="H3" s="126"/>
      <c r="I3" s="126"/>
      <c r="J3" s="169"/>
      <c r="K3" s="169"/>
      <c r="L3" s="169"/>
      <c r="M3" s="169"/>
      <c r="N3" s="169"/>
      <c r="O3" s="169"/>
      <c r="P3" s="169"/>
      <c r="Q3" s="169"/>
    </row>
    <row r="4" spans="1:17" ht="15.75" customHeight="1">
      <c r="A4" s="128"/>
      <c r="B4" s="128">
        <v>1991</v>
      </c>
      <c r="C4" s="128">
        <v>1992</v>
      </c>
      <c r="D4" s="128">
        <v>1993</v>
      </c>
      <c r="E4" s="128">
        <v>1994</v>
      </c>
      <c r="F4" s="128">
        <v>1995</v>
      </c>
      <c r="G4" s="128">
        <v>1996</v>
      </c>
      <c r="H4" s="128">
        <v>1997</v>
      </c>
      <c r="I4" s="128">
        <v>1998</v>
      </c>
      <c r="J4" s="169"/>
      <c r="K4" s="169"/>
      <c r="L4" s="169"/>
      <c r="M4" s="169"/>
      <c r="N4" s="169"/>
      <c r="O4" s="169"/>
      <c r="P4" s="169"/>
      <c r="Q4" s="169"/>
    </row>
    <row r="5" spans="1:17" ht="15.75" customHeight="1">
      <c r="A5" s="142" t="s">
        <v>14</v>
      </c>
      <c r="B5" s="145">
        <f aca="true" t="shared" si="0" ref="B5:I5">B8+B15+B40+B43</f>
        <v>129.59999999999997</v>
      </c>
      <c r="C5" s="145">
        <f t="shared" si="0"/>
        <v>152</v>
      </c>
      <c r="D5" s="145">
        <f t="shared" si="0"/>
        <v>177.5</v>
      </c>
      <c r="E5" s="145">
        <f t="shared" si="0"/>
        <v>208.24599999999998</v>
      </c>
      <c r="F5" s="145">
        <f t="shared" si="0"/>
        <v>243.342</v>
      </c>
      <c r="G5" s="145">
        <f t="shared" si="0"/>
        <v>294.544</v>
      </c>
      <c r="H5" s="145">
        <f t="shared" si="0"/>
        <v>357.20099999999996</v>
      </c>
      <c r="I5" s="145">
        <f t="shared" si="0"/>
        <v>414.46299999999997</v>
      </c>
      <c r="J5" s="170"/>
      <c r="K5" s="170"/>
      <c r="L5" s="170"/>
      <c r="M5" s="170"/>
      <c r="N5" s="170"/>
      <c r="O5" s="170"/>
      <c r="P5" s="170"/>
      <c r="Q5" s="170"/>
    </row>
    <row r="6" spans="1:17" ht="15.75" customHeight="1">
      <c r="A6" s="107" t="s">
        <v>13</v>
      </c>
      <c r="B6" s="138"/>
      <c r="C6" s="100"/>
      <c r="D6" s="138"/>
      <c r="E6" s="138"/>
      <c r="F6" s="138"/>
      <c r="G6" s="138"/>
      <c r="H6" s="138"/>
      <c r="I6" s="138"/>
      <c r="J6" s="170"/>
      <c r="K6" s="170"/>
      <c r="L6" s="170"/>
      <c r="M6" s="170"/>
      <c r="N6" s="170"/>
      <c r="O6" s="170"/>
      <c r="P6" s="170"/>
      <c r="Q6" s="170"/>
    </row>
    <row r="7" spans="1:17" ht="15.75" customHeight="1">
      <c r="A7" s="104"/>
      <c r="B7" s="138"/>
      <c r="C7" s="100"/>
      <c r="D7" s="138"/>
      <c r="E7" s="138"/>
      <c r="F7" s="138"/>
      <c r="G7" s="138"/>
      <c r="H7" s="138"/>
      <c r="I7" s="138"/>
      <c r="J7" s="80"/>
      <c r="K7" s="80"/>
      <c r="L7" s="80"/>
      <c r="M7" s="80"/>
      <c r="N7" s="80"/>
      <c r="O7" s="80"/>
      <c r="P7" s="80"/>
      <c r="Q7" s="80"/>
    </row>
    <row r="8" spans="1:17" ht="15.75" customHeight="1">
      <c r="A8" s="142" t="s">
        <v>12</v>
      </c>
      <c r="B8" s="145">
        <f>129.6-B15-B40-B43</f>
        <v>95.72159999999998</v>
      </c>
      <c r="C8" s="145">
        <f>152-C15-C40-C43</f>
        <v>111.5274</v>
      </c>
      <c r="D8" s="145">
        <f>177.5-D15-D40-D43</f>
        <v>132.06750000000002</v>
      </c>
      <c r="E8" s="145">
        <v>156.2</v>
      </c>
      <c r="F8" s="145">
        <f>F10+F12</f>
        <v>189.743</v>
      </c>
      <c r="G8" s="145">
        <f>G10+G12</f>
        <v>232.79199999999997</v>
      </c>
      <c r="H8" s="145">
        <f>H10+H12</f>
        <v>285.08799999999997</v>
      </c>
      <c r="I8" s="145">
        <f>I10+I12</f>
        <v>333.947</v>
      </c>
      <c r="J8" s="80"/>
      <c r="K8" s="80"/>
      <c r="L8" s="80"/>
      <c r="M8" s="80"/>
      <c r="N8" s="80"/>
      <c r="O8" s="80"/>
      <c r="P8" s="80"/>
      <c r="Q8" s="80"/>
    </row>
    <row r="9" spans="1:17" ht="15.75" customHeight="1">
      <c r="A9" s="107" t="s">
        <v>11</v>
      </c>
      <c r="B9" s="138"/>
      <c r="C9" s="100"/>
      <c r="D9" s="100"/>
      <c r="E9" s="100"/>
      <c r="F9" s="100"/>
      <c r="G9" s="100"/>
      <c r="H9" s="100"/>
      <c r="I9" s="100"/>
      <c r="J9" s="80"/>
      <c r="K9" s="80"/>
      <c r="L9" s="80"/>
      <c r="M9" s="80"/>
      <c r="N9" s="80"/>
      <c r="O9" s="80"/>
      <c r="P9" s="80"/>
      <c r="Q9" s="80"/>
    </row>
    <row r="10" spans="1:17" ht="15.75" customHeight="1">
      <c r="A10" s="104" t="s">
        <v>370</v>
      </c>
      <c r="B10" s="119" t="s">
        <v>78</v>
      </c>
      <c r="C10" s="119" t="s">
        <v>78</v>
      </c>
      <c r="D10" s="119" t="s">
        <v>78</v>
      </c>
      <c r="E10" s="119" t="s">
        <v>78</v>
      </c>
      <c r="F10" s="138">
        <v>85.921</v>
      </c>
      <c r="G10" s="138">
        <v>95.228</v>
      </c>
      <c r="H10" s="138">
        <v>100.887</v>
      </c>
      <c r="I10" s="138">
        <v>103.506</v>
      </c>
      <c r="J10" s="122"/>
      <c r="K10" s="122"/>
      <c r="L10" s="122"/>
      <c r="M10" s="122"/>
      <c r="N10" s="80"/>
      <c r="O10" s="80"/>
      <c r="P10" s="80"/>
      <c r="Q10" s="80"/>
    </row>
    <row r="11" spans="1:17" ht="15.75" customHeight="1">
      <c r="A11" s="105" t="s">
        <v>369</v>
      </c>
      <c r="B11" s="138"/>
      <c r="C11" s="138"/>
      <c r="D11" s="138"/>
      <c r="E11" s="138"/>
      <c r="F11" s="138"/>
      <c r="G11" s="138"/>
      <c r="H11" s="138"/>
      <c r="I11" s="138"/>
      <c r="J11" s="80"/>
      <c r="K11" s="80"/>
      <c r="L11" s="80"/>
      <c r="M11" s="80"/>
      <c r="N11" s="80"/>
      <c r="O11" s="80"/>
      <c r="P11" s="80"/>
      <c r="Q11" s="80"/>
    </row>
    <row r="12" spans="1:17" ht="15.75" customHeight="1">
      <c r="A12" s="104" t="s">
        <v>368</v>
      </c>
      <c r="B12" s="119" t="s">
        <v>78</v>
      </c>
      <c r="C12" s="119" t="s">
        <v>78</v>
      </c>
      <c r="D12" s="119" t="s">
        <v>78</v>
      </c>
      <c r="E12" s="119" t="s">
        <v>78</v>
      </c>
      <c r="F12" s="138">
        <v>103.822</v>
      </c>
      <c r="G12" s="138">
        <v>137.564</v>
      </c>
      <c r="H12" s="138">
        <v>184.201</v>
      </c>
      <c r="I12" s="138">
        <v>230.441</v>
      </c>
      <c r="J12" s="122"/>
      <c r="K12" s="122"/>
      <c r="L12" s="122"/>
      <c r="M12" s="122"/>
      <c r="N12" s="80"/>
      <c r="O12" s="80"/>
      <c r="P12" s="80"/>
      <c r="Q12" s="80"/>
    </row>
    <row r="13" spans="1:17" ht="15.75" customHeight="1">
      <c r="A13" s="105" t="s">
        <v>367</v>
      </c>
      <c r="B13" s="138"/>
      <c r="C13" s="138"/>
      <c r="D13" s="138"/>
      <c r="E13" s="138"/>
      <c r="F13" s="138"/>
      <c r="G13" s="138"/>
      <c r="H13" s="138"/>
      <c r="I13" s="138"/>
      <c r="J13" s="80"/>
      <c r="K13" s="80"/>
      <c r="L13" s="80"/>
      <c r="M13" s="80"/>
      <c r="N13" s="80"/>
      <c r="O13" s="80"/>
      <c r="P13" s="80"/>
      <c r="Q13" s="80"/>
    </row>
    <row r="14" spans="1:17" ht="15.75" customHeight="1">
      <c r="A14" s="104"/>
      <c r="B14" s="138"/>
      <c r="C14" s="138"/>
      <c r="D14" s="138"/>
      <c r="E14" s="138"/>
      <c r="F14" s="138"/>
      <c r="G14" s="138"/>
      <c r="H14" s="138"/>
      <c r="I14" s="138"/>
      <c r="J14" s="80"/>
      <c r="K14" s="80"/>
      <c r="L14" s="80"/>
      <c r="M14" s="80"/>
      <c r="N14" s="80"/>
      <c r="O14" s="80"/>
      <c r="P14" s="80"/>
      <c r="Q14" s="80"/>
    </row>
    <row r="15" spans="1:17" ht="15.75" customHeight="1">
      <c r="A15" s="142" t="s">
        <v>10</v>
      </c>
      <c r="B15" s="145">
        <v>0.5943999999999999</v>
      </c>
      <c r="C15" s="145">
        <v>0.6035</v>
      </c>
      <c r="D15" s="145">
        <v>0.6795</v>
      </c>
      <c r="E15" s="145">
        <v>0.84</v>
      </c>
      <c r="F15" s="145">
        <v>1.066</v>
      </c>
      <c r="G15" s="145">
        <v>1.224</v>
      </c>
      <c r="H15" s="145">
        <v>1.354</v>
      </c>
      <c r="I15" s="145">
        <v>1.655</v>
      </c>
      <c r="J15" s="80"/>
      <c r="K15" s="80"/>
      <c r="L15" s="80"/>
      <c r="M15" s="80"/>
      <c r="N15" s="80"/>
      <c r="O15" s="80"/>
      <c r="P15" s="80"/>
      <c r="Q15" s="80"/>
    </row>
    <row r="16" spans="1:17" ht="15.75" customHeight="1">
      <c r="A16" s="107" t="s">
        <v>9</v>
      </c>
      <c r="B16" s="138"/>
      <c r="C16" s="138"/>
      <c r="D16" s="138"/>
      <c r="E16" s="138"/>
      <c r="F16" s="138"/>
      <c r="G16" s="138"/>
      <c r="H16" s="138"/>
      <c r="I16" s="138"/>
      <c r="J16" s="80"/>
      <c r="K16" s="80"/>
      <c r="L16" s="80"/>
      <c r="M16" s="80"/>
      <c r="N16" s="80"/>
      <c r="O16" s="80"/>
      <c r="P16" s="80"/>
      <c r="Q16" s="80"/>
    </row>
    <row r="17" spans="1:17" ht="15.75" customHeight="1">
      <c r="A17" s="104" t="s">
        <v>16</v>
      </c>
      <c r="B17" s="119" t="s">
        <v>78</v>
      </c>
      <c r="C17" s="119" t="s">
        <v>78</v>
      </c>
      <c r="D17" s="119" t="s">
        <v>78</v>
      </c>
      <c r="E17" s="119" t="s">
        <v>78</v>
      </c>
      <c r="F17" s="138">
        <v>0.629</v>
      </c>
      <c r="G17" s="138">
        <v>0.759</v>
      </c>
      <c r="H17" s="138">
        <v>0.911</v>
      </c>
      <c r="I17" s="138">
        <v>1.033</v>
      </c>
      <c r="J17" s="122"/>
      <c r="K17" s="122"/>
      <c r="L17" s="122"/>
      <c r="M17" s="122"/>
      <c r="N17" s="80"/>
      <c r="O17" s="80"/>
      <c r="P17" s="80"/>
      <c r="Q17" s="80"/>
    </row>
    <row r="18" spans="1:17" ht="15.75" customHeight="1">
      <c r="A18" s="105" t="s">
        <v>17</v>
      </c>
      <c r="B18" s="138"/>
      <c r="C18" s="138"/>
      <c r="D18" s="138"/>
      <c r="E18" s="138"/>
      <c r="F18" s="138"/>
      <c r="G18" s="138"/>
      <c r="H18" s="138"/>
      <c r="I18" s="138"/>
      <c r="J18" s="80"/>
      <c r="K18" s="80"/>
      <c r="L18" s="80"/>
      <c r="M18" s="80"/>
      <c r="N18" s="80"/>
      <c r="O18" s="80"/>
      <c r="P18" s="80"/>
      <c r="Q18" s="80"/>
    </row>
    <row r="19" spans="1:17" ht="15.75" customHeight="1">
      <c r="A19" s="104" t="s">
        <v>18</v>
      </c>
      <c r="B19" s="119" t="s">
        <v>78</v>
      </c>
      <c r="C19" s="119" t="s">
        <v>78</v>
      </c>
      <c r="D19" s="119" t="s">
        <v>78</v>
      </c>
      <c r="E19" s="119" t="s">
        <v>78</v>
      </c>
      <c r="F19" s="138">
        <v>0.437</v>
      </c>
      <c r="G19" s="138">
        <v>0.465</v>
      </c>
      <c r="H19" s="138">
        <v>0.443</v>
      </c>
      <c r="I19" s="138">
        <v>0.622</v>
      </c>
      <c r="J19" s="122"/>
      <c r="K19" s="122"/>
      <c r="L19" s="122"/>
      <c r="M19" s="122"/>
      <c r="N19" s="80"/>
      <c r="O19" s="80"/>
      <c r="P19" s="80"/>
      <c r="Q19" s="80"/>
    </row>
    <row r="20" spans="1:17" ht="15.75" customHeight="1">
      <c r="A20" s="105" t="s">
        <v>19</v>
      </c>
      <c r="B20" s="138"/>
      <c r="C20" s="138"/>
      <c r="D20" s="138"/>
      <c r="E20" s="138"/>
      <c r="F20" s="138"/>
      <c r="G20" s="138"/>
      <c r="H20" s="138"/>
      <c r="I20" s="138"/>
      <c r="J20" s="80"/>
      <c r="K20" s="80"/>
      <c r="L20" s="80"/>
      <c r="M20" s="80"/>
      <c r="N20" s="80"/>
      <c r="O20" s="80"/>
      <c r="P20" s="80"/>
      <c r="Q20" s="80"/>
    </row>
    <row r="21" spans="1:17" ht="15.75" customHeight="1">
      <c r="A21" s="104"/>
      <c r="B21" s="138"/>
      <c r="C21" s="138"/>
      <c r="D21" s="138"/>
      <c r="E21" s="138"/>
      <c r="F21" s="138"/>
      <c r="G21" s="138"/>
      <c r="H21" s="138"/>
      <c r="I21" s="138"/>
      <c r="J21" s="80"/>
      <c r="K21" s="80"/>
      <c r="L21" s="80"/>
      <c r="M21" s="80"/>
      <c r="N21" s="80"/>
      <c r="O21" s="80"/>
      <c r="P21" s="80"/>
      <c r="Q21" s="80"/>
    </row>
    <row r="22" spans="1:17" ht="15.75" customHeight="1">
      <c r="A22" s="104" t="s">
        <v>260</v>
      </c>
      <c r="B22" s="119" t="s">
        <v>78</v>
      </c>
      <c r="C22" s="119" t="s">
        <v>78</v>
      </c>
      <c r="D22" s="119" t="s">
        <v>78</v>
      </c>
      <c r="E22" s="119" t="s">
        <v>78</v>
      </c>
      <c r="F22" s="119" t="s">
        <v>78</v>
      </c>
      <c r="G22" s="119" t="s">
        <v>78</v>
      </c>
      <c r="H22" s="119" t="s">
        <v>78</v>
      </c>
      <c r="I22" s="119" t="s">
        <v>78</v>
      </c>
      <c r="J22" s="122"/>
      <c r="K22" s="122"/>
      <c r="L22" s="122"/>
      <c r="M22" s="122"/>
      <c r="N22" s="122"/>
      <c r="O22" s="122"/>
      <c r="P22" s="122"/>
      <c r="Q22" s="122"/>
    </row>
    <row r="23" spans="1:17" ht="15.75" customHeight="1">
      <c r="A23" s="104" t="s">
        <v>261</v>
      </c>
      <c r="B23" s="119" t="s">
        <v>78</v>
      </c>
      <c r="C23" s="119" t="s">
        <v>78</v>
      </c>
      <c r="D23" s="119" t="s">
        <v>78</v>
      </c>
      <c r="E23" s="119" t="s">
        <v>78</v>
      </c>
      <c r="F23" s="119" t="s">
        <v>78</v>
      </c>
      <c r="G23" s="119" t="s">
        <v>78</v>
      </c>
      <c r="H23" s="119" t="s">
        <v>78</v>
      </c>
      <c r="I23" s="119" t="s">
        <v>78</v>
      </c>
      <c r="J23" s="122"/>
      <c r="K23" s="122"/>
      <c r="L23" s="122"/>
      <c r="M23" s="122"/>
      <c r="N23" s="122"/>
      <c r="O23" s="122"/>
      <c r="P23" s="122"/>
      <c r="Q23" s="122"/>
    </row>
    <row r="24" spans="1:17" ht="15.75" customHeight="1">
      <c r="A24" s="104" t="s">
        <v>262</v>
      </c>
      <c r="B24" s="119" t="s">
        <v>78</v>
      </c>
      <c r="C24" s="119" t="s">
        <v>78</v>
      </c>
      <c r="D24" s="119" t="s">
        <v>78</v>
      </c>
      <c r="E24" s="119" t="s">
        <v>78</v>
      </c>
      <c r="F24" s="119" t="s">
        <v>78</v>
      </c>
      <c r="G24" s="119" t="s">
        <v>78</v>
      </c>
      <c r="H24" s="119" t="s">
        <v>78</v>
      </c>
      <c r="I24" s="119" t="s">
        <v>78</v>
      </c>
      <c r="J24" s="122"/>
      <c r="K24" s="122"/>
      <c r="L24" s="122"/>
      <c r="M24" s="122"/>
      <c r="N24" s="122"/>
      <c r="O24" s="122"/>
      <c r="P24" s="122"/>
      <c r="Q24" s="122"/>
    </row>
    <row r="25" spans="1:17" ht="15.75" customHeight="1">
      <c r="A25" s="104"/>
      <c r="B25" s="100"/>
      <c r="C25" s="100"/>
      <c r="D25" s="100"/>
      <c r="E25" s="100"/>
      <c r="F25" s="100"/>
      <c r="G25" s="100"/>
      <c r="H25" s="100"/>
      <c r="I25" s="100"/>
      <c r="J25" s="80"/>
      <c r="K25" s="80"/>
      <c r="L25" s="80"/>
      <c r="M25" s="80"/>
      <c r="N25" s="80"/>
      <c r="O25" s="80"/>
      <c r="P25" s="80"/>
      <c r="Q25" s="80"/>
    </row>
    <row r="26" spans="1:17" ht="15.75" customHeight="1">
      <c r="A26" s="142" t="s">
        <v>371</v>
      </c>
      <c r="B26" s="145">
        <v>10.06</v>
      </c>
      <c r="C26" s="145">
        <v>12.626</v>
      </c>
      <c r="D26" s="145">
        <v>14.665</v>
      </c>
      <c r="E26" s="145">
        <v>17.697</v>
      </c>
      <c r="F26" s="145">
        <v>19.92</v>
      </c>
      <c r="G26" s="145">
        <v>25.173</v>
      </c>
      <c r="H26" s="145">
        <v>32.517</v>
      </c>
      <c r="I26" s="145">
        <v>40.362</v>
      </c>
      <c r="J26" s="80"/>
      <c r="K26" s="80"/>
      <c r="L26" s="80"/>
      <c r="M26" s="80"/>
      <c r="N26" s="80"/>
      <c r="O26" s="80"/>
      <c r="P26" s="80"/>
      <c r="Q26" s="80"/>
    </row>
    <row r="27" spans="1:17" ht="15.75" customHeight="1">
      <c r="A27" s="107" t="s">
        <v>372</v>
      </c>
      <c r="B27" s="138"/>
      <c r="C27" s="138"/>
      <c r="D27" s="138"/>
      <c r="E27" s="138"/>
      <c r="F27" s="138"/>
      <c r="G27" s="138"/>
      <c r="H27" s="138"/>
      <c r="I27" s="138"/>
      <c r="J27" s="80"/>
      <c r="K27" s="80"/>
      <c r="L27" s="80"/>
      <c r="M27" s="80"/>
      <c r="N27" s="80"/>
      <c r="O27" s="80"/>
      <c r="P27" s="80"/>
      <c r="Q27" s="80"/>
    </row>
    <row r="28" spans="1:17" ht="15.75" customHeight="1">
      <c r="A28" s="104" t="s">
        <v>20</v>
      </c>
      <c r="B28" s="119" t="s">
        <v>78</v>
      </c>
      <c r="C28" s="119" t="s">
        <v>78</v>
      </c>
      <c r="D28" s="119" t="s">
        <v>78</v>
      </c>
      <c r="E28" s="138">
        <v>2.361</v>
      </c>
      <c r="F28" s="138">
        <v>2.857</v>
      </c>
      <c r="G28" s="138">
        <v>3.916</v>
      </c>
      <c r="H28" s="138">
        <v>5.408</v>
      </c>
      <c r="I28" s="138">
        <v>6.91</v>
      </c>
      <c r="J28" s="122"/>
      <c r="K28" s="122"/>
      <c r="L28" s="122"/>
      <c r="M28" s="80"/>
      <c r="N28" s="80"/>
      <c r="O28" s="80"/>
      <c r="P28" s="80"/>
      <c r="Q28" s="80"/>
    </row>
    <row r="29" spans="1:17" ht="15.75" customHeight="1">
      <c r="A29" s="105" t="s">
        <v>17</v>
      </c>
      <c r="B29" s="138"/>
      <c r="C29" s="138"/>
      <c r="D29" s="138"/>
      <c r="E29" s="138"/>
      <c r="F29" s="138"/>
      <c r="G29" s="138"/>
      <c r="H29" s="138"/>
      <c r="I29" s="138"/>
      <c r="J29" s="80"/>
      <c r="K29" s="80"/>
      <c r="L29" s="80"/>
      <c r="M29" s="80"/>
      <c r="N29" s="80"/>
      <c r="O29" s="80"/>
      <c r="P29" s="80"/>
      <c r="Q29" s="80"/>
    </row>
    <row r="30" spans="1:17" ht="15.75" customHeight="1">
      <c r="A30" s="104" t="s">
        <v>18</v>
      </c>
      <c r="B30" s="119" t="s">
        <v>78</v>
      </c>
      <c r="C30" s="119" t="s">
        <v>78</v>
      </c>
      <c r="D30" s="119" t="s">
        <v>78</v>
      </c>
      <c r="E30" s="138">
        <v>15.336</v>
      </c>
      <c r="F30" s="138">
        <v>17.063</v>
      </c>
      <c r="G30" s="138">
        <v>21.257</v>
      </c>
      <c r="H30" s="138">
        <v>27.109</v>
      </c>
      <c r="I30" s="138">
        <v>33.452</v>
      </c>
      <c r="J30" s="122"/>
      <c r="K30" s="122"/>
      <c r="L30" s="122"/>
      <c r="M30" s="80"/>
      <c r="N30" s="80"/>
      <c r="O30" s="80"/>
      <c r="P30" s="80"/>
      <c r="Q30" s="80"/>
    </row>
    <row r="31" spans="1:17" ht="15.75" customHeight="1">
      <c r="A31" s="105" t="s">
        <v>19</v>
      </c>
      <c r="B31" s="138"/>
      <c r="C31" s="138"/>
      <c r="D31" s="138"/>
      <c r="E31" s="138"/>
      <c r="F31" s="138"/>
      <c r="G31" s="138"/>
      <c r="H31" s="138"/>
      <c r="I31" s="138"/>
      <c r="J31" s="80"/>
      <c r="K31" s="80"/>
      <c r="L31" s="80"/>
      <c r="M31" s="80"/>
      <c r="N31" s="80"/>
      <c r="O31" s="80"/>
      <c r="P31" s="80"/>
      <c r="Q31" s="80"/>
    </row>
    <row r="32" spans="1:17" ht="15.75" customHeight="1">
      <c r="A32" s="104"/>
      <c r="B32" s="138"/>
      <c r="C32" s="138"/>
      <c r="D32" s="138"/>
      <c r="E32" s="138"/>
      <c r="F32" s="138"/>
      <c r="G32" s="138"/>
      <c r="H32" s="138"/>
      <c r="I32" s="138"/>
      <c r="J32" s="80"/>
      <c r="K32" s="80"/>
      <c r="L32" s="80"/>
      <c r="M32" s="80"/>
      <c r="N32" s="80"/>
      <c r="O32" s="80"/>
      <c r="P32" s="80"/>
      <c r="Q32" s="80"/>
    </row>
    <row r="33" spans="1:17" ht="15.75" customHeight="1">
      <c r="A33" s="104" t="s">
        <v>305</v>
      </c>
      <c r="B33" s="138">
        <v>1.075</v>
      </c>
      <c r="C33" s="138">
        <v>1.24</v>
      </c>
      <c r="D33" s="138">
        <v>1.3</v>
      </c>
      <c r="E33" s="138">
        <v>1.55</v>
      </c>
      <c r="F33" s="138">
        <v>1.392</v>
      </c>
      <c r="G33" s="138">
        <v>1.626</v>
      </c>
      <c r="H33" s="138">
        <v>1.973</v>
      </c>
      <c r="I33" s="138">
        <v>2.189</v>
      </c>
      <c r="J33" s="80"/>
      <c r="K33" s="80"/>
      <c r="L33" s="80"/>
      <c r="M33" s="80"/>
      <c r="N33" s="80"/>
      <c r="O33" s="80"/>
      <c r="P33" s="80"/>
      <c r="Q33" s="80"/>
    </row>
    <row r="34" spans="1:17" ht="15.75" customHeight="1">
      <c r="A34" s="104" t="s">
        <v>304</v>
      </c>
      <c r="B34" s="138">
        <v>1.887</v>
      </c>
      <c r="C34" s="138">
        <v>2.29</v>
      </c>
      <c r="D34" s="138">
        <v>2.619</v>
      </c>
      <c r="E34" s="138">
        <v>2.867</v>
      </c>
      <c r="F34" s="138">
        <v>3.2</v>
      </c>
      <c r="G34" s="138">
        <v>3.651</v>
      </c>
      <c r="H34" s="138">
        <v>4.264</v>
      </c>
      <c r="I34" s="138">
        <v>5.059</v>
      </c>
      <c r="J34" s="80"/>
      <c r="K34" s="80"/>
      <c r="L34" s="80"/>
      <c r="M34" s="80"/>
      <c r="N34" s="80"/>
      <c r="O34" s="80"/>
      <c r="P34" s="80"/>
      <c r="Q34" s="80"/>
    </row>
    <row r="35" spans="1:17" ht="15.75" customHeight="1">
      <c r="A35" s="104" t="s">
        <v>303</v>
      </c>
      <c r="B35" s="138">
        <v>2.158</v>
      </c>
      <c r="C35" s="138">
        <v>2.751</v>
      </c>
      <c r="D35" s="138">
        <v>3.609</v>
      </c>
      <c r="E35" s="138">
        <v>4.513</v>
      </c>
      <c r="F35" s="138">
        <v>5.389</v>
      </c>
      <c r="G35" s="138">
        <v>7.062</v>
      </c>
      <c r="H35" s="138">
        <v>9.257</v>
      </c>
      <c r="I35" s="138">
        <v>11.442</v>
      </c>
      <c r="J35" s="80"/>
      <c r="K35" s="80"/>
      <c r="L35" s="80"/>
      <c r="M35" s="80"/>
      <c r="N35" s="80"/>
      <c r="O35" s="80"/>
      <c r="P35" s="80"/>
      <c r="Q35" s="80"/>
    </row>
    <row r="36" spans="1:17" ht="15.75" customHeight="1">
      <c r="A36" s="104" t="s">
        <v>366</v>
      </c>
      <c r="B36" s="138">
        <v>4.94</v>
      </c>
      <c r="C36" s="138">
        <v>6.345</v>
      </c>
      <c r="D36" s="138">
        <v>7.137</v>
      </c>
      <c r="E36" s="138">
        <v>8.767</v>
      </c>
      <c r="F36" s="138">
        <v>9.939</v>
      </c>
      <c r="G36" s="138">
        <v>12.834</v>
      </c>
      <c r="H36" s="138">
        <v>17.023</v>
      </c>
      <c r="I36" s="138">
        <v>21.672</v>
      </c>
      <c r="J36" s="80"/>
      <c r="K36" s="80"/>
      <c r="L36" s="80"/>
      <c r="M36" s="80"/>
      <c r="N36" s="80"/>
      <c r="O36" s="80"/>
      <c r="P36" s="80"/>
      <c r="Q36" s="80"/>
    </row>
    <row r="37" spans="1:17" ht="15.75" customHeight="1">
      <c r="A37" s="173"/>
      <c r="B37" s="138"/>
      <c r="C37" s="138"/>
      <c r="D37" s="138"/>
      <c r="E37" s="138"/>
      <c r="F37" s="138"/>
      <c r="G37" s="138"/>
      <c r="H37" s="138"/>
      <c r="I37" s="138"/>
      <c r="J37" s="80"/>
      <c r="K37" s="80"/>
      <c r="L37" s="80"/>
      <c r="M37" s="80"/>
      <c r="N37" s="80"/>
      <c r="O37" s="80"/>
      <c r="P37" s="80"/>
      <c r="Q37" s="80"/>
    </row>
    <row r="38" spans="1:17" ht="15.75" customHeight="1">
      <c r="A38" s="104" t="s">
        <v>365</v>
      </c>
      <c r="B38" s="138">
        <v>1.571</v>
      </c>
      <c r="C38" s="138">
        <v>2.019</v>
      </c>
      <c r="D38" s="138">
        <v>2.398</v>
      </c>
      <c r="E38" s="138">
        <v>3.043</v>
      </c>
      <c r="F38" s="138">
        <v>2.996</v>
      </c>
      <c r="G38" s="138">
        <v>3.812</v>
      </c>
      <c r="H38" s="138">
        <v>4.599</v>
      </c>
      <c r="I38" s="138">
        <v>5.326</v>
      </c>
      <c r="J38" s="80"/>
      <c r="K38" s="80"/>
      <c r="L38" s="80"/>
      <c r="M38" s="80"/>
      <c r="N38" s="80"/>
      <c r="O38" s="80"/>
      <c r="P38" s="80"/>
      <c r="Q38" s="80"/>
    </row>
    <row r="39" spans="1:17" ht="15.75" customHeight="1">
      <c r="A39" s="105" t="s">
        <v>364</v>
      </c>
      <c r="B39" s="138"/>
      <c r="C39" s="138"/>
      <c r="D39" s="138"/>
      <c r="E39" s="138"/>
      <c r="F39" s="138"/>
      <c r="G39" s="138"/>
      <c r="H39" s="138"/>
      <c r="I39" s="138"/>
      <c r="J39" s="80"/>
      <c r="K39" s="80"/>
      <c r="L39" s="80"/>
      <c r="M39" s="80"/>
      <c r="N39" s="80"/>
      <c r="O39" s="80"/>
      <c r="P39" s="80"/>
      <c r="Q39" s="80"/>
    </row>
    <row r="40" spans="1:17" ht="15.75" customHeight="1">
      <c r="A40" s="104" t="s">
        <v>363</v>
      </c>
      <c r="B40" s="138">
        <v>8.489</v>
      </c>
      <c r="C40" s="138">
        <v>10.607</v>
      </c>
      <c r="D40" s="138">
        <v>12.267</v>
      </c>
      <c r="E40" s="138">
        <v>14.654</v>
      </c>
      <c r="F40" s="138">
        <v>16.924</v>
      </c>
      <c r="G40" s="138">
        <v>21.361</v>
      </c>
      <c r="H40" s="138">
        <v>27.918</v>
      </c>
      <c r="I40" s="138">
        <v>35.036</v>
      </c>
      <c r="J40" s="80"/>
      <c r="K40" s="80"/>
      <c r="L40" s="80"/>
      <c r="M40" s="80"/>
      <c r="N40" s="80"/>
      <c r="O40" s="80"/>
      <c r="P40" s="80"/>
      <c r="Q40" s="80"/>
    </row>
    <row r="41" spans="1:17" ht="15.75" customHeight="1">
      <c r="A41" s="105" t="s">
        <v>362</v>
      </c>
      <c r="B41" s="138"/>
      <c r="C41" s="138"/>
      <c r="D41" s="138"/>
      <c r="E41" s="138"/>
      <c r="F41" s="138"/>
      <c r="G41" s="138"/>
      <c r="H41" s="138"/>
      <c r="I41" s="138"/>
      <c r="J41" s="80"/>
      <c r="K41" s="80"/>
      <c r="L41" s="80"/>
      <c r="M41" s="80"/>
      <c r="N41" s="80"/>
      <c r="O41" s="80"/>
      <c r="P41" s="80"/>
      <c r="Q41" s="80"/>
    </row>
    <row r="42" spans="1:17" ht="15.75" customHeight="1">
      <c r="A42" s="104"/>
      <c r="B42" s="138"/>
      <c r="C42" s="138"/>
      <c r="D42" s="138"/>
      <c r="E42" s="138"/>
      <c r="F42" s="138"/>
      <c r="G42" s="138"/>
      <c r="H42" s="138"/>
      <c r="I42" s="138"/>
      <c r="J42" s="80"/>
      <c r="K42" s="80"/>
      <c r="L42" s="80"/>
      <c r="M42" s="80"/>
      <c r="N42" s="80"/>
      <c r="O42" s="80"/>
      <c r="P42" s="80"/>
      <c r="Q42" s="80"/>
    </row>
    <row r="43" spans="1:17" ht="15.75" customHeight="1">
      <c r="A43" s="142" t="s">
        <v>8</v>
      </c>
      <c r="B43" s="145">
        <v>24.795</v>
      </c>
      <c r="C43" s="145">
        <v>29.2621</v>
      </c>
      <c r="D43" s="145">
        <v>32.486</v>
      </c>
      <c r="E43" s="145">
        <v>36.552</v>
      </c>
      <c r="F43" s="145">
        <v>35.609</v>
      </c>
      <c r="G43" s="145">
        <v>39.167</v>
      </c>
      <c r="H43" s="145">
        <v>42.841</v>
      </c>
      <c r="I43" s="145">
        <v>43.825</v>
      </c>
      <c r="J43" s="80"/>
      <c r="K43" s="80"/>
      <c r="L43" s="80"/>
      <c r="M43" s="80"/>
      <c r="N43" s="80"/>
      <c r="O43" s="80"/>
      <c r="P43" s="80"/>
      <c r="Q43" s="80"/>
    </row>
    <row r="44" spans="1:16" ht="15.75" customHeight="1">
      <c r="A44" s="152" t="s">
        <v>7</v>
      </c>
      <c r="B44" s="128"/>
      <c r="C44" s="128"/>
      <c r="D44" s="128"/>
      <c r="E44" s="128"/>
      <c r="F44" s="128"/>
      <c r="G44" s="128"/>
      <c r="H44" s="128"/>
      <c r="I44" s="128"/>
      <c r="J44" s="80"/>
      <c r="K44" s="80"/>
      <c r="L44" s="80"/>
      <c r="M44" s="80"/>
      <c r="N44" s="80"/>
      <c r="O44" s="121"/>
      <c r="P44" s="121"/>
    </row>
    <row r="45" spans="1:16" ht="15.75" customHeight="1">
      <c r="A45" s="258" t="s">
        <v>4</v>
      </c>
      <c r="B45" s="258"/>
      <c r="C45" s="258"/>
      <c r="D45" s="258"/>
      <c r="E45" s="258"/>
      <c r="F45" s="258"/>
      <c r="G45" s="258"/>
      <c r="H45" s="258"/>
      <c r="I45" s="258"/>
      <c r="J45" s="121"/>
      <c r="K45" s="121"/>
      <c r="L45" s="121"/>
      <c r="M45" s="121"/>
      <c r="N45" s="121"/>
      <c r="O45" s="121"/>
      <c r="P45" s="121"/>
    </row>
    <row r="46" spans="1:16" ht="15.75" customHeight="1">
      <c r="A46" s="261" t="s">
        <v>15</v>
      </c>
      <c r="B46" s="261"/>
      <c r="C46" s="261"/>
      <c r="D46" s="261"/>
      <c r="E46" s="261"/>
      <c r="F46" s="261"/>
      <c r="G46" s="261"/>
      <c r="H46" s="261"/>
      <c r="I46" s="261"/>
      <c r="J46" s="121"/>
      <c r="K46" s="121"/>
      <c r="L46" s="121"/>
      <c r="M46" s="121"/>
      <c r="N46" s="121"/>
      <c r="O46" s="121"/>
      <c r="P46" s="121"/>
    </row>
    <row r="47" spans="1:16" ht="15.75" customHeight="1">
      <c r="A47" s="121"/>
      <c r="B47" s="121"/>
      <c r="C47" s="121"/>
      <c r="D47" s="121"/>
      <c r="E47" s="121"/>
      <c r="F47" s="121"/>
      <c r="G47" s="121"/>
      <c r="H47" s="121"/>
      <c r="I47" s="121"/>
      <c r="J47" s="121"/>
      <c r="K47" s="121"/>
      <c r="L47" s="121"/>
      <c r="M47" s="121"/>
      <c r="N47" s="121"/>
      <c r="O47" s="121"/>
      <c r="P47" s="121"/>
    </row>
    <row r="48" spans="1:16" ht="15.75" customHeight="1">
      <c r="A48" s="121"/>
      <c r="B48" s="121"/>
      <c r="C48" s="121"/>
      <c r="D48" s="121"/>
      <c r="E48" s="121"/>
      <c r="F48" s="121"/>
      <c r="G48" s="121"/>
      <c r="H48" s="121"/>
      <c r="I48" s="121"/>
      <c r="J48" s="121"/>
      <c r="K48" s="121"/>
      <c r="L48" s="121"/>
      <c r="M48" s="121"/>
      <c r="N48" s="121"/>
      <c r="O48" s="121"/>
      <c r="P48" s="121"/>
    </row>
    <row r="49" spans="1:16" ht="15.75" customHeight="1">
      <c r="A49" s="121"/>
      <c r="B49" s="121"/>
      <c r="C49" s="121"/>
      <c r="D49" s="121"/>
      <c r="E49" s="121"/>
      <c r="F49" s="121"/>
      <c r="G49" s="121"/>
      <c r="H49" s="121"/>
      <c r="I49" s="121"/>
      <c r="J49" s="121"/>
      <c r="K49" s="121"/>
      <c r="L49" s="121"/>
      <c r="M49" s="121"/>
      <c r="N49" s="121"/>
      <c r="O49" s="121"/>
      <c r="P49" s="121"/>
    </row>
    <row r="50" spans="1:16" ht="15.75" customHeight="1">
      <c r="A50" s="121"/>
      <c r="B50" s="121"/>
      <c r="C50" s="121"/>
      <c r="D50" s="121"/>
      <c r="E50" s="121"/>
      <c r="F50" s="121"/>
      <c r="G50" s="121"/>
      <c r="H50" s="121"/>
      <c r="I50" s="121"/>
      <c r="J50" s="121"/>
      <c r="K50" s="121"/>
      <c r="L50" s="121"/>
      <c r="M50" s="121"/>
      <c r="N50" s="121"/>
      <c r="O50" s="121"/>
      <c r="P50" s="121"/>
    </row>
    <row r="51" spans="1:16" ht="15.75" customHeight="1">
      <c r="A51" s="121"/>
      <c r="B51" s="121"/>
      <c r="C51" s="121"/>
      <c r="D51" s="121"/>
      <c r="E51" s="121"/>
      <c r="F51" s="121"/>
      <c r="G51" s="121"/>
      <c r="H51" s="121"/>
      <c r="I51" s="121"/>
      <c r="J51" s="121"/>
      <c r="K51" s="121"/>
      <c r="L51" s="121"/>
      <c r="M51" s="121"/>
      <c r="N51" s="121"/>
      <c r="O51" s="121"/>
      <c r="P51" s="121"/>
    </row>
    <row r="52" spans="1:16" ht="15.75" customHeight="1">
      <c r="A52" s="121"/>
      <c r="B52" s="121"/>
      <c r="C52" s="121"/>
      <c r="D52" s="121"/>
      <c r="E52" s="121"/>
      <c r="F52" s="121"/>
      <c r="G52" s="121"/>
      <c r="H52" s="121"/>
      <c r="I52" s="121"/>
      <c r="J52" s="121"/>
      <c r="K52" s="121"/>
      <c r="L52" s="121"/>
      <c r="M52" s="121"/>
      <c r="N52" s="121"/>
      <c r="O52" s="121"/>
      <c r="P52" s="121"/>
    </row>
    <row r="53" ht="15.75" customHeight="1"/>
    <row r="54" ht="15.75" customHeight="1"/>
    <row r="55" ht="15.75" customHeight="1"/>
    <row r="56" ht="15.75" customHeight="1"/>
    <row r="57" ht="15.75" customHeight="1"/>
  </sheetData>
  <mergeCells count="2">
    <mergeCell ref="A45:I45"/>
    <mergeCell ref="A46:I46"/>
  </mergeCells>
  <printOptions/>
  <pageMargins left="0.75" right="0.75" top="1" bottom="1" header="0.5" footer="0.5"/>
  <pageSetup fitToHeight="1" fitToWidth="1" horizontalDpi="600" verticalDpi="600" orientation="portrait" paperSize="9" scale="6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47"/>
  <sheetViews>
    <sheetView workbookViewId="0" topLeftCell="A1">
      <selection activeCell="A1" sqref="A1"/>
    </sheetView>
  </sheetViews>
  <sheetFormatPr defaultColWidth="11.421875" defaultRowHeight="12.75"/>
  <cols>
    <col min="1" max="1" width="49.57421875" style="0" customWidth="1"/>
    <col min="2" max="10" width="8.7109375" style="0" customWidth="1"/>
  </cols>
  <sheetData>
    <row r="1" spans="1:16" s="124" customFormat="1" ht="15.75" customHeight="1">
      <c r="A1" s="123" t="s">
        <v>263</v>
      </c>
      <c r="B1" s="123"/>
      <c r="C1" s="123"/>
      <c r="D1" s="123"/>
      <c r="E1" s="123"/>
      <c r="F1" s="123"/>
      <c r="G1" s="123"/>
      <c r="H1" s="123"/>
      <c r="I1" s="123"/>
      <c r="J1" s="123"/>
      <c r="K1" s="123"/>
      <c r="L1" s="123"/>
      <c r="M1" s="123"/>
      <c r="N1" s="123"/>
      <c r="O1" s="123"/>
      <c r="P1" s="123"/>
    </row>
    <row r="2" spans="1:16" s="124" customFormat="1" ht="15.75" customHeight="1">
      <c r="A2" s="125" t="s">
        <v>264</v>
      </c>
      <c r="B2" s="123"/>
      <c r="C2" s="123"/>
      <c r="D2" s="123"/>
      <c r="E2" s="123"/>
      <c r="F2" s="123"/>
      <c r="G2" s="123"/>
      <c r="H2" s="123"/>
      <c r="I2" s="123"/>
      <c r="J2" s="123"/>
      <c r="K2" s="123"/>
      <c r="L2" s="123"/>
      <c r="M2" s="123"/>
      <c r="N2" s="123"/>
      <c r="O2" s="123"/>
      <c r="P2" s="123"/>
    </row>
    <row r="3" spans="1:19" ht="15.75" customHeight="1">
      <c r="A3" s="128"/>
      <c r="B3" s="128"/>
      <c r="C3" s="128"/>
      <c r="D3" s="128"/>
      <c r="E3" s="128"/>
      <c r="F3" s="128"/>
      <c r="G3" s="128"/>
      <c r="H3" s="128"/>
      <c r="I3" s="128"/>
      <c r="J3" s="169"/>
      <c r="K3" s="169"/>
      <c r="L3" s="169"/>
      <c r="M3" s="169"/>
      <c r="N3" s="169"/>
      <c r="O3" s="169"/>
      <c r="P3" s="169"/>
      <c r="Q3" s="169"/>
      <c r="R3" s="1"/>
      <c r="S3" s="1"/>
    </row>
    <row r="4" spans="1:19" ht="15.75" customHeight="1">
      <c r="A4" s="128"/>
      <c r="B4" s="128">
        <v>1991</v>
      </c>
      <c r="C4" s="128">
        <v>1992</v>
      </c>
      <c r="D4" s="128">
        <v>1993</v>
      </c>
      <c r="E4" s="128">
        <v>1994</v>
      </c>
      <c r="F4" s="128">
        <v>1995</v>
      </c>
      <c r="G4" s="128">
        <v>1996</v>
      </c>
      <c r="H4" s="128">
        <v>1997</v>
      </c>
      <c r="I4" s="128">
        <v>1998</v>
      </c>
      <c r="J4" s="169"/>
      <c r="K4" s="169"/>
      <c r="L4" s="169"/>
      <c r="M4" s="169"/>
      <c r="N4" s="169"/>
      <c r="O4" s="169"/>
      <c r="P4" s="169"/>
      <c r="Q4" s="169"/>
      <c r="R4" s="1"/>
      <c r="S4" s="1"/>
    </row>
    <row r="5" spans="1:19" ht="15.75" customHeight="1">
      <c r="A5" s="142" t="s">
        <v>14</v>
      </c>
      <c r="B5" s="120" t="s">
        <v>373</v>
      </c>
      <c r="C5" s="120" t="s">
        <v>373</v>
      </c>
      <c r="D5" s="120" t="s">
        <v>373</v>
      </c>
      <c r="E5" s="145">
        <v>117.345</v>
      </c>
      <c r="F5" s="145">
        <v>145.389</v>
      </c>
      <c r="G5" s="145">
        <f>G8+G15+G40+G43</f>
        <v>177.64100000000002</v>
      </c>
      <c r="H5" s="145">
        <f>H8+H15+H40+H43</f>
        <v>216.869</v>
      </c>
      <c r="I5" s="145">
        <f>I8+I15+I40+I43</f>
        <v>254.357</v>
      </c>
      <c r="J5" s="171"/>
      <c r="K5" s="171"/>
      <c r="L5" s="171"/>
      <c r="M5" s="170"/>
      <c r="N5" s="170"/>
      <c r="O5" s="170"/>
      <c r="P5" s="170"/>
      <c r="Q5" s="170"/>
      <c r="R5" s="1"/>
      <c r="S5" s="1"/>
    </row>
    <row r="6" spans="1:17" ht="15.75" customHeight="1">
      <c r="A6" s="107" t="s">
        <v>13</v>
      </c>
      <c r="B6" s="138"/>
      <c r="C6" s="138"/>
      <c r="D6" s="138"/>
      <c r="E6" s="138"/>
      <c r="F6" s="138"/>
      <c r="G6" s="138"/>
      <c r="H6" s="138"/>
      <c r="I6" s="138"/>
      <c r="J6" s="80"/>
      <c r="K6" s="80"/>
      <c r="L6" s="80"/>
      <c r="M6" s="80"/>
      <c r="N6" s="80"/>
      <c r="O6" s="80"/>
      <c r="P6" s="80"/>
      <c r="Q6" s="80"/>
    </row>
    <row r="7" spans="1:17" ht="15.75" customHeight="1">
      <c r="A7" s="104"/>
      <c r="B7" s="138"/>
      <c r="C7" s="138"/>
      <c r="D7" s="138"/>
      <c r="E7" s="138"/>
      <c r="F7" s="138"/>
      <c r="G7" s="138"/>
      <c r="H7" s="138"/>
      <c r="I7" s="138"/>
      <c r="J7" s="80"/>
      <c r="K7" s="80"/>
      <c r="L7" s="80"/>
      <c r="M7" s="80"/>
      <c r="N7" s="80"/>
      <c r="O7" s="80"/>
      <c r="P7" s="80"/>
      <c r="Q7" s="80"/>
    </row>
    <row r="8" spans="1:17" ht="15.75" customHeight="1">
      <c r="A8" s="142" t="s">
        <v>12</v>
      </c>
      <c r="B8" s="120" t="s">
        <v>78</v>
      </c>
      <c r="C8" s="120" t="s">
        <v>78</v>
      </c>
      <c r="D8" s="120" t="s">
        <v>78</v>
      </c>
      <c r="E8" s="145">
        <v>92.075</v>
      </c>
      <c r="F8" s="145">
        <v>115.953</v>
      </c>
      <c r="G8" s="145">
        <f>G10+G12</f>
        <v>141.53900000000002</v>
      </c>
      <c r="H8" s="145">
        <f>H10+H12</f>
        <v>173.316</v>
      </c>
      <c r="I8" s="145">
        <f>I10+I12</f>
        <v>203.576</v>
      </c>
      <c r="J8" s="127"/>
      <c r="K8" s="127"/>
      <c r="L8" s="127"/>
      <c r="M8" s="80"/>
      <c r="N8" s="80"/>
      <c r="O8" s="80"/>
      <c r="P8" s="80"/>
      <c r="Q8" s="80"/>
    </row>
    <row r="9" spans="1:17" ht="15.75" customHeight="1">
      <c r="A9" s="107" t="s">
        <v>11</v>
      </c>
      <c r="B9" s="138"/>
      <c r="C9" s="138"/>
      <c r="D9" s="138"/>
      <c r="E9" s="138"/>
      <c r="F9" s="138"/>
      <c r="G9" s="138"/>
      <c r="H9" s="138"/>
      <c r="I9" s="138"/>
      <c r="J9" s="80"/>
      <c r="K9" s="80"/>
      <c r="L9" s="80"/>
      <c r="M9" s="80"/>
      <c r="N9" s="80"/>
      <c r="O9" s="80"/>
      <c r="P9" s="80"/>
      <c r="Q9" s="80"/>
    </row>
    <row r="10" spans="1:17" ht="15.75" customHeight="1">
      <c r="A10" s="104" t="s">
        <v>370</v>
      </c>
      <c r="B10" s="119" t="s">
        <v>78</v>
      </c>
      <c r="C10" s="119" t="s">
        <v>78</v>
      </c>
      <c r="D10" s="119" t="s">
        <v>78</v>
      </c>
      <c r="E10" s="119" t="s">
        <v>78</v>
      </c>
      <c r="F10" s="138">
        <v>73.094</v>
      </c>
      <c r="G10" s="138">
        <v>81.543</v>
      </c>
      <c r="H10" s="138">
        <v>90.544</v>
      </c>
      <c r="I10" s="138">
        <v>97.506</v>
      </c>
      <c r="J10" s="127"/>
      <c r="K10" s="127"/>
      <c r="L10" s="127"/>
      <c r="M10" s="80"/>
      <c r="N10" s="80"/>
      <c r="O10" s="80"/>
      <c r="P10" s="80"/>
      <c r="Q10" s="80"/>
    </row>
    <row r="11" spans="1:17" ht="15.75" customHeight="1">
      <c r="A11" s="105" t="s">
        <v>369</v>
      </c>
      <c r="B11" s="138"/>
      <c r="C11" s="138"/>
      <c r="D11" s="138"/>
      <c r="E11" s="138"/>
      <c r="F11" s="138"/>
      <c r="G11" s="138"/>
      <c r="H11" s="138"/>
      <c r="I11" s="138"/>
      <c r="J11" s="80"/>
      <c r="K11" s="80"/>
      <c r="L11" s="80"/>
      <c r="M11" s="80"/>
      <c r="N11" s="80"/>
      <c r="O11" s="80"/>
      <c r="P11" s="80"/>
      <c r="Q11" s="80"/>
    </row>
    <row r="12" spans="1:17" ht="15.75" customHeight="1">
      <c r="A12" s="104" t="s">
        <v>368</v>
      </c>
      <c r="B12" s="119" t="s">
        <v>78</v>
      </c>
      <c r="C12" s="119" t="s">
        <v>78</v>
      </c>
      <c r="D12" s="119" t="s">
        <v>78</v>
      </c>
      <c r="E12" s="119" t="s">
        <v>78</v>
      </c>
      <c r="F12" s="138">
        <v>42.859</v>
      </c>
      <c r="G12" s="138">
        <v>59.996</v>
      </c>
      <c r="H12" s="138">
        <v>82.772</v>
      </c>
      <c r="I12" s="138">
        <v>106.07</v>
      </c>
      <c r="J12" s="127"/>
      <c r="K12" s="127"/>
      <c r="L12" s="127"/>
      <c r="M12" s="80"/>
      <c r="N12" s="80"/>
      <c r="O12" s="80"/>
      <c r="P12" s="80"/>
      <c r="Q12" s="80"/>
    </row>
    <row r="13" spans="1:17" ht="15.75" customHeight="1">
      <c r="A13" s="105" t="s">
        <v>367</v>
      </c>
      <c r="B13" s="138"/>
      <c r="C13" s="138"/>
      <c r="D13" s="138"/>
      <c r="E13" s="138"/>
      <c r="F13" s="138"/>
      <c r="G13" s="138"/>
      <c r="H13" s="138"/>
      <c r="I13" s="138"/>
      <c r="J13" s="80"/>
      <c r="K13" s="80"/>
      <c r="L13" s="80"/>
      <c r="M13" s="80"/>
      <c r="N13" s="80"/>
      <c r="O13" s="80"/>
      <c r="P13" s="80"/>
      <c r="Q13" s="80"/>
    </row>
    <row r="14" spans="1:17" ht="15.75" customHeight="1">
      <c r="A14" s="104"/>
      <c r="B14" s="138"/>
      <c r="C14" s="138"/>
      <c r="D14" s="138"/>
      <c r="E14" s="138"/>
      <c r="F14" s="138"/>
      <c r="G14" s="138"/>
      <c r="H14" s="138"/>
      <c r="I14" s="138"/>
      <c r="J14" s="80"/>
      <c r="K14" s="80"/>
      <c r="L14" s="80"/>
      <c r="M14" s="80"/>
      <c r="N14" s="80"/>
      <c r="O14" s="80"/>
      <c r="P14" s="80"/>
      <c r="Q14" s="80"/>
    </row>
    <row r="15" spans="1:17" ht="15.75" customHeight="1">
      <c r="A15" s="142" t="s">
        <v>10</v>
      </c>
      <c r="B15" s="145">
        <v>1.39</v>
      </c>
      <c r="C15" s="145">
        <v>2.087</v>
      </c>
      <c r="D15" s="145">
        <v>2.256</v>
      </c>
      <c r="E15" s="145">
        <v>2.499</v>
      </c>
      <c r="F15" s="145">
        <v>3.249</v>
      </c>
      <c r="G15" s="145">
        <f>G17+G19</f>
        <v>3.7649999999999997</v>
      </c>
      <c r="H15" s="145">
        <f>H17+H19</f>
        <v>4.173</v>
      </c>
      <c r="I15" s="145">
        <f>I17+I19</f>
        <v>4.546</v>
      </c>
      <c r="J15" s="127"/>
      <c r="K15" s="127"/>
      <c r="L15" s="127"/>
      <c r="M15" s="80"/>
      <c r="N15" s="80"/>
      <c r="O15" s="80"/>
      <c r="P15" s="80"/>
      <c r="Q15" s="80"/>
    </row>
    <row r="16" spans="1:17" ht="15.75" customHeight="1">
      <c r="A16" s="107" t="s">
        <v>9</v>
      </c>
      <c r="B16" s="138"/>
      <c r="C16" s="138"/>
      <c r="D16" s="138"/>
      <c r="E16" s="138"/>
      <c r="F16" s="138"/>
      <c r="G16" s="138"/>
      <c r="H16" s="138"/>
      <c r="I16" s="138"/>
      <c r="J16" s="80"/>
      <c r="K16" s="80"/>
      <c r="L16" s="80"/>
      <c r="M16" s="80"/>
      <c r="N16" s="80"/>
      <c r="O16" s="80"/>
      <c r="P16" s="80"/>
      <c r="Q16" s="80"/>
    </row>
    <row r="17" spans="1:17" ht="15.75" customHeight="1">
      <c r="A17" s="104" t="s">
        <v>16</v>
      </c>
      <c r="B17" s="119" t="s">
        <v>78</v>
      </c>
      <c r="C17" s="119" t="s">
        <v>78</v>
      </c>
      <c r="D17" s="119" t="s">
        <v>78</v>
      </c>
      <c r="E17" s="138">
        <v>1.111</v>
      </c>
      <c r="F17" s="138">
        <v>1.437</v>
      </c>
      <c r="G17" s="138">
        <v>1.687</v>
      </c>
      <c r="H17" s="138">
        <v>2.294</v>
      </c>
      <c r="I17" s="138">
        <v>1.885</v>
      </c>
      <c r="J17" s="127"/>
      <c r="K17" s="127"/>
      <c r="L17" s="127"/>
      <c r="M17" s="80"/>
      <c r="N17" s="80"/>
      <c r="O17" s="80"/>
      <c r="P17" s="80"/>
      <c r="Q17" s="80"/>
    </row>
    <row r="18" spans="1:17" ht="15.75" customHeight="1">
      <c r="A18" s="105" t="s">
        <v>17</v>
      </c>
      <c r="B18" s="138"/>
      <c r="C18" s="138"/>
      <c r="D18" s="138"/>
      <c r="E18" s="138"/>
      <c r="F18" s="138"/>
      <c r="G18" s="138"/>
      <c r="H18" s="138"/>
      <c r="I18" s="138"/>
      <c r="J18" s="80"/>
      <c r="K18" s="80"/>
      <c r="L18" s="80"/>
      <c r="M18" s="80"/>
      <c r="N18" s="80"/>
      <c r="O18" s="80"/>
      <c r="P18" s="80"/>
      <c r="Q18" s="80"/>
    </row>
    <row r="19" spans="1:17" ht="15.75" customHeight="1">
      <c r="A19" s="104" t="s">
        <v>18</v>
      </c>
      <c r="B19" s="119" t="s">
        <v>78</v>
      </c>
      <c r="C19" s="119" t="s">
        <v>78</v>
      </c>
      <c r="D19" s="119" t="s">
        <v>78</v>
      </c>
      <c r="E19" s="138">
        <v>1.388</v>
      </c>
      <c r="F19" s="138">
        <v>1.812</v>
      </c>
      <c r="G19" s="138">
        <v>2.078</v>
      </c>
      <c r="H19" s="138">
        <v>1.879</v>
      </c>
      <c r="I19" s="138">
        <v>2.661</v>
      </c>
      <c r="J19" s="127"/>
      <c r="K19" s="127"/>
      <c r="L19" s="127"/>
      <c r="M19" s="80"/>
      <c r="N19" s="80"/>
      <c r="O19" s="80"/>
      <c r="P19" s="80"/>
      <c r="Q19" s="80"/>
    </row>
    <row r="20" spans="1:17" ht="15.75" customHeight="1">
      <c r="A20" s="105" t="s">
        <v>19</v>
      </c>
      <c r="B20" s="138"/>
      <c r="C20" s="138"/>
      <c r="D20" s="138"/>
      <c r="E20" s="138"/>
      <c r="F20" s="138"/>
      <c r="G20" s="138"/>
      <c r="H20" s="138"/>
      <c r="I20" s="138"/>
      <c r="J20" s="80"/>
      <c r="K20" s="80"/>
      <c r="L20" s="80"/>
      <c r="M20" s="80"/>
      <c r="N20" s="80"/>
      <c r="O20" s="80"/>
      <c r="P20" s="80"/>
      <c r="Q20" s="80"/>
    </row>
    <row r="21" spans="1:17" ht="15.75" customHeight="1">
      <c r="A21" s="104"/>
      <c r="B21" s="138"/>
      <c r="C21" s="138"/>
      <c r="D21" s="138"/>
      <c r="E21" s="138"/>
      <c r="F21" s="138"/>
      <c r="G21" s="138"/>
      <c r="H21" s="138"/>
      <c r="I21" s="138"/>
      <c r="J21" s="80"/>
      <c r="K21" s="80"/>
      <c r="L21" s="80"/>
      <c r="M21" s="80"/>
      <c r="N21" s="80"/>
      <c r="O21" s="80"/>
      <c r="P21" s="80"/>
      <c r="Q21" s="80"/>
    </row>
    <row r="22" spans="1:17" ht="15.75" customHeight="1">
      <c r="A22" s="104" t="s">
        <v>260</v>
      </c>
      <c r="B22" s="119" t="s">
        <v>78</v>
      </c>
      <c r="C22" s="119" t="s">
        <v>78</v>
      </c>
      <c r="D22" s="119" t="s">
        <v>78</v>
      </c>
      <c r="E22" s="138">
        <v>0.796</v>
      </c>
      <c r="F22" s="138">
        <v>1.139</v>
      </c>
      <c r="G22" s="138">
        <v>1.39</v>
      </c>
      <c r="H22" s="138">
        <v>1.54</v>
      </c>
      <c r="I22" s="138">
        <v>1.718</v>
      </c>
      <c r="J22" s="127"/>
      <c r="K22" s="127"/>
      <c r="L22" s="127"/>
      <c r="M22" s="127"/>
      <c r="N22" s="127"/>
      <c r="O22" s="127"/>
      <c r="P22" s="127"/>
      <c r="Q22" s="127"/>
    </row>
    <row r="23" spans="1:17" ht="15.75" customHeight="1">
      <c r="A23" s="104" t="s">
        <v>261</v>
      </c>
      <c r="B23" s="119" t="s">
        <v>78</v>
      </c>
      <c r="C23" s="119" t="s">
        <v>78</v>
      </c>
      <c r="D23" s="119" t="s">
        <v>78</v>
      </c>
      <c r="E23" s="138">
        <v>0.194</v>
      </c>
      <c r="F23" s="138">
        <v>0.256</v>
      </c>
      <c r="G23" s="138">
        <v>0.3</v>
      </c>
      <c r="H23" s="138">
        <v>0.4</v>
      </c>
      <c r="I23" s="138">
        <v>0.413</v>
      </c>
      <c r="J23" s="127"/>
      <c r="K23" s="127"/>
      <c r="L23" s="127"/>
      <c r="M23" s="127"/>
      <c r="N23" s="127"/>
      <c r="O23" s="127"/>
      <c r="P23" s="127"/>
      <c r="Q23" s="127"/>
    </row>
    <row r="24" spans="1:17" ht="15.75" customHeight="1">
      <c r="A24" s="104" t="s">
        <v>262</v>
      </c>
      <c r="B24" s="119" t="s">
        <v>78</v>
      </c>
      <c r="C24" s="119" t="s">
        <v>78</v>
      </c>
      <c r="D24" s="119" t="s">
        <v>78</v>
      </c>
      <c r="E24" s="138">
        <v>1.509</v>
      </c>
      <c r="F24" s="138">
        <v>1.854</v>
      </c>
      <c r="G24" s="138">
        <v>2.075</v>
      </c>
      <c r="H24" s="138">
        <v>2.233</v>
      </c>
      <c r="I24" s="138">
        <v>2.415</v>
      </c>
      <c r="J24" s="127"/>
      <c r="K24" s="127"/>
      <c r="L24" s="127"/>
      <c r="M24" s="127"/>
      <c r="N24" s="127"/>
      <c r="O24" s="127"/>
      <c r="P24" s="127"/>
      <c r="Q24" s="127"/>
    </row>
    <row r="25" spans="1:17" ht="15.75" customHeight="1">
      <c r="A25" s="104"/>
      <c r="B25" s="138"/>
      <c r="C25" s="138"/>
      <c r="D25" s="138"/>
      <c r="E25" s="138"/>
      <c r="F25" s="138"/>
      <c r="G25" s="138"/>
      <c r="H25" s="138"/>
      <c r="I25" s="138"/>
      <c r="J25" s="80"/>
      <c r="K25" s="80"/>
      <c r="L25" s="80"/>
      <c r="M25" s="80"/>
      <c r="N25" s="80"/>
      <c r="O25" s="80"/>
      <c r="P25" s="80"/>
      <c r="Q25" s="80"/>
    </row>
    <row r="26" spans="1:17" ht="15.75" customHeight="1">
      <c r="A26" s="142" t="s">
        <v>371</v>
      </c>
      <c r="B26" s="145">
        <v>10.239</v>
      </c>
      <c r="C26" s="145">
        <v>12.832</v>
      </c>
      <c r="D26" s="145">
        <v>14.813</v>
      </c>
      <c r="E26" s="145">
        <v>17.087</v>
      </c>
      <c r="F26" s="145">
        <v>19.133</v>
      </c>
      <c r="G26" s="145">
        <f>G28+G30</f>
        <v>24.262</v>
      </c>
      <c r="H26" s="145">
        <f>H28+H30</f>
        <v>30.891999999999996</v>
      </c>
      <c r="I26" s="145">
        <f>I28+I30</f>
        <v>38.129000000000005</v>
      </c>
      <c r="J26" s="80"/>
      <c r="K26" s="80"/>
      <c r="L26" s="80"/>
      <c r="M26" s="80"/>
      <c r="N26" s="80"/>
      <c r="O26" s="80"/>
      <c r="P26" s="80"/>
      <c r="Q26" s="80"/>
    </row>
    <row r="27" spans="1:17" ht="15.75" customHeight="1">
      <c r="A27" s="107" t="s">
        <v>372</v>
      </c>
      <c r="B27" s="17"/>
      <c r="C27" s="17"/>
      <c r="D27" s="17"/>
      <c r="E27" s="17"/>
      <c r="F27" s="17"/>
      <c r="G27" s="17"/>
      <c r="H27" s="17"/>
      <c r="I27" s="17"/>
      <c r="J27" s="80"/>
      <c r="K27" s="80"/>
      <c r="L27" s="80"/>
      <c r="M27" s="80"/>
      <c r="N27" s="80"/>
      <c r="O27" s="80"/>
      <c r="P27" s="80"/>
      <c r="Q27" s="80"/>
    </row>
    <row r="28" spans="1:17" ht="15.75" customHeight="1">
      <c r="A28" s="104" t="s">
        <v>20</v>
      </c>
      <c r="B28" s="119" t="s">
        <v>78</v>
      </c>
      <c r="C28" s="119" t="s">
        <v>78</v>
      </c>
      <c r="D28" s="119" t="s">
        <v>78</v>
      </c>
      <c r="E28" s="138">
        <v>3.366</v>
      </c>
      <c r="F28" s="138">
        <v>4.081</v>
      </c>
      <c r="G28" s="138">
        <v>5.921</v>
      </c>
      <c r="H28" s="138">
        <v>8.312</v>
      </c>
      <c r="I28" s="138">
        <v>10.73</v>
      </c>
      <c r="J28" s="80"/>
      <c r="K28" s="80"/>
      <c r="L28" s="80"/>
      <c r="M28" s="80"/>
      <c r="N28" s="80"/>
      <c r="O28" s="80"/>
      <c r="P28" s="80"/>
      <c r="Q28" s="80"/>
    </row>
    <row r="29" spans="1:17" ht="15.75" customHeight="1">
      <c r="A29" s="105" t="s">
        <v>17</v>
      </c>
      <c r="B29" s="17"/>
      <c r="C29" s="17"/>
      <c r="D29" s="17"/>
      <c r="E29" s="17"/>
      <c r="F29" s="17"/>
      <c r="G29" s="17"/>
      <c r="H29" s="17"/>
      <c r="I29" s="17"/>
      <c r="J29" s="127"/>
      <c r="K29" s="127"/>
      <c r="L29" s="127"/>
      <c r="M29" s="80"/>
      <c r="N29" s="80"/>
      <c r="O29" s="80"/>
      <c r="P29" s="80"/>
      <c r="Q29" s="80"/>
    </row>
    <row r="30" spans="1:17" ht="15.75" customHeight="1">
      <c r="A30" s="104" t="s">
        <v>18</v>
      </c>
      <c r="B30" s="119" t="s">
        <v>78</v>
      </c>
      <c r="C30" s="119" t="s">
        <v>78</v>
      </c>
      <c r="D30" s="119" t="s">
        <v>78</v>
      </c>
      <c r="E30" s="138">
        <v>13.721</v>
      </c>
      <c r="F30" s="138">
        <v>15.052</v>
      </c>
      <c r="G30" s="138">
        <v>18.341</v>
      </c>
      <c r="H30" s="138">
        <v>22.58</v>
      </c>
      <c r="I30" s="138">
        <v>27.399</v>
      </c>
      <c r="J30" s="80"/>
      <c r="K30" s="80"/>
      <c r="L30" s="80"/>
      <c r="M30" s="80"/>
      <c r="N30" s="80"/>
      <c r="O30" s="80"/>
      <c r="P30" s="80"/>
      <c r="Q30" s="80"/>
    </row>
    <row r="31" spans="1:17" ht="15.75" customHeight="1">
      <c r="A31" s="105" t="s">
        <v>19</v>
      </c>
      <c r="B31" s="17"/>
      <c r="C31" s="17"/>
      <c r="D31" s="17"/>
      <c r="E31" s="17"/>
      <c r="F31" s="17"/>
      <c r="G31" s="17"/>
      <c r="H31" s="17"/>
      <c r="I31" s="17"/>
      <c r="J31" s="127"/>
      <c r="K31" s="127"/>
      <c r="L31" s="127"/>
      <c r="M31" s="80"/>
      <c r="N31" s="80"/>
      <c r="O31" s="80"/>
      <c r="P31" s="80"/>
      <c r="Q31" s="80"/>
    </row>
    <row r="32" spans="1:17" ht="15.75" customHeight="1">
      <c r="A32" s="104"/>
      <c r="B32" s="138"/>
      <c r="C32" s="138"/>
      <c r="D32" s="138"/>
      <c r="E32" s="138"/>
      <c r="F32" s="138"/>
      <c r="G32" s="138"/>
      <c r="H32" s="138"/>
      <c r="I32" s="138"/>
      <c r="J32" s="80"/>
      <c r="K32" s="80"/>
      <c r="L32" s="80"/>
      <c r="M32" s="80"/>
      <c r="N32" s="80"/>
      <c r="O32" s="80"/>
      <c r="P32" s="80"/>
      <c r="Q32" s="80"/>
    </row>
    <row r="33" spans="1:17" ht="15.75" customHeight="1">
      <c r="A33" s="104" t="s">
        <v>305</v>
      </c>
      <c r="B33" s="138">
        <v>1.5</v>
      </c>
      <c r="C33" s="138">
        <v>1.6</v>
      </c>
      <c r="D33" s="138">
        <v>1.8</v>
      </c>
      <c r="E33" s="138">
        <v>1.7</v>
      </c>
      <c r="F33" s="138">
        <v>1.882</v>
      </c>
      <c r="G33" s="138">
        <v>2.575</v>
      </c>
      <c r="H33" s="138">
        <v>3.123</v>
      </c>
      <c r="I33" s="138">
        <v>3.545</v>
      </c>
      <c r="J33" s="80"/>
      <c r="K33" s="80"/>
      <c r="L33" s="80"/>
      <c r="M33" s="80"/>
      <c r="N33" s="80"/>
      <c r="O33" s="80"/>
      <c r="P33" s="80"/>
      <c r="Q33" s="80"/>
    </row>
    <row r="34" spans="1:17" ht="15.75" customHeight="1">
      <c r="A34" s="104" t="s">
        <v>304</v>
      </c>
      <c r="B34" s="138">
        <v>2.455</v>
      </c>
      <c r="C34" s="138">
        <v>2.72</v>
      </c>
      <c r="D34" s="138">
        <v>3.034</v>
      </c>
      <c r="E34" s="138">
        <v>3.406</v>
      </c>
      <c r="F34" s="138">
        <v>3.732</v>
      </c>
      <c r="G34" s="138">
        <v>4.12</v>
      </c>
      <c r="H34" s="138">
        <v>4.762</v>
      </c>
      <c r="I34" s="138">
        <v>5.606</v>
      </c>
      <c r="J34" s="80"/>
      <c r="K34" s="80"/>
      <c r="L34" s="80"/>
      <c r="M34" s="80"/>
      <c r="N34" s="80"/>
      <c r="O34" s="80"/>
      <c r="P34" s="80"/>
      <c r="Q34" s="80"/>
    </row>
    <row r="35" spans="1:17" ht="15.75" customHeight="1">
      <c r="A35" s="104" t="s">
        <v>303</v>
      </c>
      <c r="B35" s="138">
        <v>2.249</v>
      </c>
      <c r="C35" s="138">
        <v>2.7</v>
      </c>
      <c r="D35" s="138">
        <v>3.523</v>
      </c>
      <c r="E35" s="138">
        <v>4.363</v>
      </c>
      <c r="F35" s="138">
        <v>5.196</v>
      </c>
      <c r="G35" s="138">
        <v>7.116</v>
      </c>
      <c r="H35" s="138">
        <v>9.649</v>
      </c>
      <c r="I35" s="138">
        <v>12.113</v>
      </c>
      <c r="J35" s="80"/>
      <c r="K35" s="80"/>
      <c r="L35" s="80"/>
      <c r="M35" s="80"/>
      <c r="N35" s="80"/>
      <c r="O35" s="80"/>
      <c r="P35" s="80"/>
      <c r="Q35" s="80"/>
    </row>
    <row r="36" spans="1:17" ht="15.75" customHeight="1">
      <c r="A36" s="104" t="s">
        <v>366</v>
      </c>
      <c r="B36" s="138">
        <v>4.035</v>
      </c>
      <c r="C36" s="138">
        <v>5.812</v>
      </c>
      <c r="D36" s="138">
        <v>6.456</v>
      </c>
      <c r="E36" s="138">
        <v>7.618</v>
      </c>
      <c r="F36" s="138">
        <v>8.323</v>
      </c>
      <c r="G36" s="138">
        <v>10.451</v>
      </c>
      <c r="H36" s="138">
        <v>13.358</v>
      </c>
      <c r="I36" s="138">
        <v>16.865</v>
      </c>
      <c r="J36" s="80"/>
      <c r="K36" s="80"/>
      <c r="L36" s="80"/>
      <c r="M36" s="80"/>
      <c r="N36" s="80"/>
      <c r="O36" s="80"/>
      <c r="P36" s="80"/>
      <c r="Q36" s="80"/>
    </row>
    <row r="37" spans="1:17" ht="15.75" customHeight="1">
      <c r="A37" s="173"/>
      <c r="B37" s="138"/>
      <c r="C37" s="138"/>
      <c r="D37" s="138"/>
      <c r="E37" s="138"/>
      <c r="F37" s="138"/>
      <c r="G37" s="138"/>
      <c r="H37" s="138"/>
      <c r="I37" s="138"/>
      <c r="J37" s="80"/>
      <c r="K37" s="80"/>
      <c r="L37" s="80"/>
      <c r="M37" s="80"/>
      <c r="N37" s="80"/>
      <c r="O37" s="80"/>
      <c r="P37" s="80"/>
      <c r="Q37" s="80"/>
    </row>
    <row r="38" spans="1:17" ht="15.75" customHeight="1">
      <c r="A38" s="104" t="s">
        <v>365</v>
      </c>
      <c r="B38" s="138">
        <v>1.435</v>
      </c>
      <c r="C38" s="138">
        <v>1.792</v>
      </c>
      <c r="D38" s="138">
        <v>2.059</v>
      </c>
      <c r="E38" s="138">
        <v>2.496</v>
      </c>
      <c r="F38" s="138">
        <v>2.543</v>
      </c>
      <c r="G38" s="138">
        <v>3.194</v>
      </c>
      <c r="H38" s="138">
        <v>3.773</v>
      </c>
      <c r="I38" s="138">
        <v>4.448</v>
      </c>
      <c r="J38" s="80"/>
      <c r="K38" s="80"/>
      <c r="L38" s="80"/>
      <c r="M38" s="80"/>
      <c r="N38" s="80"/>
      <c r="O38" s="80"/>
      <c r="P38" s="80"/>
      <c r="Q38" s="80"/>
    </row>
    <row r="39" spans="1:17" ht="15.75" customHeight="1">
      <c r="A39" s="105" t="s">
        <v>364</v>
      </c>
      <c r="B39" s="138"/>
      <c r="C39" s="138"/>
      <c r="D39" s="138"/>
      <c r="E39" s="138"/>
      <c r="F39" s="138"/>
      <c r="G39" s="138"/>
      <c r="H39" s="138"/>
      <c r="I39" s="138"/>
      <c r="J39" s="80"/>
      <c r="K39" s="80"/>
      <c r="L39" s="80"/>
      <c r="M39" s="80"/>
      <c r="N39" s="80"/>
      <c r="O39" s="80"/>
      <c r="P39" s="80"/>
      <c r="Q39" s="80"/>
    </row>
    <row r="40" spans="1:17" ht="15.75" customHeight="1">
      <c r="A40" s="104" t="s">
        <v>363</v>
      </c>
      <c r="B40" s="138">
        <f aca="true" t="shared" si="0" ref="B40:I40">B26-B38</f>
        <v>8.804</v>
      </c>
      <c r="C40" s="138">
        <f t="shared" si="0"/>
        <v>11.040000000000001</v>
      </c>
      <c r="D40" s="138">
        <f t="shared" si="0"/>
        <v>12.754000000000001</v>
      </c>
      <c r="E40" s="138">
        <f t="shared" si="0"/>
        <v>14.591</v>
      </c>
      <c r="F40" s="138">
        <f t="shared" si="0"/>
        <v>16.59</v>
      </c>
      <c r="G40" s="138">
        <f t="shared" si="0"/>
        <v>21.068</v>
      </c>
      <c r="H40" s="138">
        <f t="shared" si="0"/>
        <v>27.118999999999996</v>
      </c>
      <c r="I40" s="138">
        <f t="shared" si="0"/>
        <v>33.681000000000004</v>
      </c>
      <c r="J40" s="80"/>
      <c r="K40" s="80"/>
      <c r="L40" s="80"/>
      <c r="M40" s="80"/>
      <c r="N40" s="80"/>
      <c r="O40" s="80"/>
      <c r="P40" s="80"/>
      <c r="Q40" s="80"/>
    </row>
    <row r="41" spans="1:17" ht="15.75" customHeight="1">
      <c r="A41" s="105" t="s">
        <v>362</v>
      </c>
      <c r="B41" s="138"/>
      <c r="C41" s="138"/>
      <c r="D41" s="138"/>
      <c r="E41" s="138"/>
      <c r="F41" s="138"/>
      <c r="G41" s="138"/>
      <c r="H41" s="138"/>
      <c r="I41" s="138"/>
      <c r="J41" s="80"/>
      <c r="K41" s="80"/>
      <c r="L41" s="80"/>
      <c r="M41" s="80"/>
      <c r="N41" s="80"/>
      <c r="O41" s="80"/>
      <c r="P41" s="80"/>
      <c r="Q41" s="80"/>
    </row>
    <row r="42" spans="1:17" ht="15.75" customHeight="1">
      <c r="A42" s="104"/>
      <c r="B42" s="138"/>
      <c r="C42" s="138"/>
      <c r="D42" s="138"/>
      <c r="E42" s="138"/>
      <c r="F42" s="138"/>
      <c r="G42" s="138"/>
      <c r="H42" s="138"/>
      <c r="I42" s="138"/>
      <c r="J42" s="80"/>
      <c r="K42" s="80"/>
      <c r="L42" s="80"/>
      <c r="M42" s="80"/>
      <c r="N42" s="80"/>
      <c r="O42" s="80"/>
      <c r="P42" s="80"/>
      <c r="Q42" s="80"/>
    </row>
    <row r="43" spans="1:17" ht="15.75" customHeight="1">
      <c r="A43" s="142" t="s">
        <v>8</v>
      </c>
      <c r="B43" s="172">
        <v>5.1377</v>
      </c>
      <c r="C43" s="172">
        <v>5.7533</v>
      </c>
      <c r="D43" s="172">
        <v>6.7299</v>
      </c>
      <c r="E43" s="172">
        <v>8.18</v>
      </c>
      <c r="F43" s="172">
        <v>9.597</v>
      </c>
      <c r="G43" s="172">
        <v>11.269</v>
      </c>
      <c r="H43" s="172">
        <v>12.261</v>
      </c>
      <c r="I43" s="172">
        <v>12.554</v>
      </c>
      <c r="J43" s="80"/>
      <c r="K43" s="80"/>
      <c r="L43" s="80"/>
      <c r="M43" s="80"/>
      <c r="N43" s="80"/>
      <c r="O43" s="80"/>
      <c r="P43" s="80"/>
      <c r="Q43" s="80"/>
    </row>
    <row r="44" spans="1:17" ht="15.75" customHeight="1">
      <c r="A44" s="152" t="s">
        <v>7</v>
      </c>
      <c r="B44" s="128"/>
      <c r="C44" s="128"/>
      <c r="D44" s="128"/>
      <c r="E44" s="128"/>
      <c r="F44" s="128"/>
      <c r="G44" s="128"/>
      <c r="H44" s="128"/>
      <c r="I44" s="128"/>
      <c r="J44" s="80"/>
      <c r="K44" s="80"/>
      <c r="L44" s="80"/>
      <c r="M44" s="80"/>
      <c r="N44" s="80"/>
      <c r="O44" s="80"/>
      <c r="P44" s="80"/>
      <c r="Q44" s="80"/>
    </row>
    <row r="45" spans="1:16" ht="15.75" customHeight="1">
      <c r="A45" s="258" t="s">
        <v>4</v>
      </c>
      <c r="B45" s="258"/>
      <c r="C45" s="258"/>
      <c r="D45" s="258"/>
      <c r="E45" s="258"/>
      <c r="F45" s="258"/>
      <c r="G45" s="258"/>
      <c r="H45" s="258"/>
      <c r="I45" s="258"/>
      <c r="J45" s="80"/>
      <c r="K45" s="80"/>
      <c r="L45" s="80"/>
      <c r="M45" s="80"/>
      <c r="N45" s="80"/>
      <c r="O45" s="121"/>
      <c r="P45" s="121"/>
    </row>
    <row r="46" spans="1:16" ht="15.75" customHeight="1">
      <c r="A46" s="261" t="s">
        <v>15</v>
      </c>
      <c r="B46" s="261"/>
      <c r="C46" s="261"/>
      <c r="D46" s="261"/>
      <c r="E46" s="261"/>
      <c r="F46" s="261"/>
      <c r="G46" s="261"/>
      <c r="H46" s="261"/>
      <c r="I46" s="261"/>
      <c r="J46" s="121"/>
      <c r="K46" s="121"/>
      <c r="L46" s="121"/>
      <c r="M46" s="121"/>
      <c r="N46" s="121"/>
      <c r="O46" s="121"/>
      <c r="P46" s="121"/>
    </row>
    <row r="47" spans="2:9" ht="15.75" customHeight="1">
      <c r="B47" s="185"/>
      <c r="C47" s="185"/>
      <c r="D47" s="185"/>
      <c r="E47" s="185"/>
      <c r="F47" s="185"/>
      <c r="G47" s="185"/>
      <c r="H47" s="185"/>
      <c r="I47" s="185"/>
    </row>
  </sheetData>
  <mergeCells count="2">
    <mergeCell ref="A45:I45"/>
    <mergeCell ref="A46:I46"/>
  </mergeCells>
  <printOptions/>
  <pageMargins left="0.75" right="0.75" top="1" bottom="1" header="0.5" footer="0.5"/>
  <pageSetup fitToHeight="1" fitToWidth="1" horizontalDpi="600" verticalDpi="600" orientation="portrait" paperSize="9" scale="6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A1" sqref="A1"/>
    </sheetView>
  </sheetViews>
  <sheetFormatPr defaultColWidth="11.421875" defaultRowHeight="12.75"/>
  <cols>
    <col min="1" max="1" width="57.7109375" style="0" customWidth="1"/>
    <col min="2" max="10" width="8.28125" style="0" customWidth="1"/>
  </cols>
  <sheetData>
    <row r="1" spans="1:9" ht="15.75" customHeight="1">
      <c r="A1" s="123" t="s">
        <v>386</v>
      </c>
      <c r="B1" s="121"/>
      <c r="C1" s="121"/>
      <c r="D1" s="121"/>
      <c r="E1" s="121"/>
      <c r="F1" s="121"/>
      <c r="G1" s="121"/>
      <c r="H1" s="121"/>
      <c r="I1" s="121"/>
    </row>
    <row r="2" spans="1:9" ht="15.75" customHeight="1">
      <c r="A2" s="125" t="s">
        <v>271</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01" t="s">
        <v>194</v>
      </c>
      <c r="B5" s="101">
        <v>3924</v>
      </c>
      <c r="C5" s="101">
        <v>4239.3</v>
      </c>
      <c r="D5" s="101">
        <v>4614.7</v>
      </c>
      <c r="E5" s="101">
        <f>+E8+E10+E12+E14</f>
        <v>5133</v>
      </c>
      <c r="F5" s="101">
        <f>+F8+F10+F12+F14</f>
        <v>6397</v>
      </c>
      <c r="G5" s="101">
        <f>+G8+G10+G12+G14</f>
        <v>7358.2</v>
      </c>
      <c r="H5" s="101">
        <f>+H8+H10+H12+H14</f>
        <v>8295.751</v>
      </c>
      <c r="I5" s="101">
        <f>+I8+I10+I12+I14</f>
        <v>9244.303</v>
      </c>
    </row>
    <row r="6" spans="1:9" ht="15.75" customHeight="1">
      <c r="A6" s="107" t="s">
        <v>195</v>
      </c>
      <c r="B6" s="100"/>
      <c r="C6" s="100"/>
      <c r="D6" s="100"/>
      <c r="E6" s="100"/>
      <c r="F6" s="100"/>
      <c r="G6" s="100"/>
      <c r="H6" s="100"/>
      <c r="I6" s="100"/>
    </row>
    <row r="7" spans="1:9" ht="15.75" customHeight="1">
      <c r="A7" s="104"/>
      <c r="B7" s="100"/>
      <c r="C7" s="100"/>
      <c r="D7" s="100"/>
      <c r="E7" s="100"/>
      <c r="F7" s="100"/>
      <c r="G7" s="100"/>
      <c r="H7" s="100"/>
      <c r="I7" s="100"/>
    </row>
    <row r="8" spans="1:9" ht="15.75" customHeight="1">
      <c r="A8" s="104" t="s">
        <v>265</v>
      </c>
      <c r="B8" s="100">
        <v>1969.5</v>
      </c>
      <c r="C8" s="100">
        <v>2121</v>
      </c>
      <c r="D8" s="100">
        <v>2081.7</v>
      </c>
      <c r="E8" s="100">
        <v>1999</v>
      </c>
      <c r="F8" s="100">
        <v>2561</v>
      </c>
      <c r="G8" s="100">
        <v>2834.5</v>
      </c>
      <c r="H8" s="100">
        <v>3227</v>
      </c>
      <c r="I8" s="100">
        <v>3451.774</v>
      </c>
    </row>
    <row r="9" spans="1:9" ht="15.75" customHeight="1">
      <c r="A9" s="105" t="s">
        <v>266</v>
      </c>
      <c r="B9" s="100"/>
      <c r="C9" s="100"/>
      <c r="D9" s="100"/>
      <c r="E9" s="100"/>
      <c r="F9" s="100"/>
      <c r="G9" s="100"/>
      <c r="H9" s="100"/>
      <c r="I9" s="100"/>
    </row>
    <row r="10" spans="1:9" ht="15.75" customHeight="1">
      <c r="A10" s="104" t="s">
        <v>21</v>
      </c>
      <c r="B10" s="100">
        <v>836</v>
      </c>
      <c r="C10" s="100">
        <v>938</v>
      </c>
      <c r="D10" s="100">
        <v>1196</v>
      </c>
      <c r="E10" s="100">
        <v>1649</v>
      </c>
      <c r="F10" s="100">
        <v>1984</v>
      </c>
      <c r="G10" s="100">
        <v>2342.7</v>
      </c>
      <c r="H10" s="100">
        <v>2841.795</v>
      </c>
      <c r="I10" s="100">
        <v>3345.967</v>
      </c>
    </row>
    <row r="11" spans="1:9" ht="15.75" customHeight="1">
      <c r="A11" s="105" t="s">
        <v>22</v>
      </c>
      <c r="B11" s="100"/>
      <c r="C11" s="100"/>
      <c r="D11" s="100"/>
      <c r="E11" s="100"/>
      <c r="F11" s="100"/>
      <c r="G11" s="100"/>
      <c r="H11" s="100"/>
      <c r="I11" s="100"/>
    </row>
    <row r="12" spans="1:9" ht="15.75" customHeight="1">
      <c r="A12" s="104" t="s">
        <v>23</v>
      </c>
      <c r="B12" s="100">
        <v>341.5</v>
      </c>
      <c r="C12" s="100">
        <v>374.8</v>
      </c>
      <c r="D12" s="100">
        <v>389</v>
      </c>
      <c r="E12" s="100">
        <v>452</v>
      </c>
      <c r="F12" s="100">
        <v>480</v>
      </c>
      <c r="G12" s="100">
        <v>589</v>
      </c>
      <c r="H12" s="100">
        <v>514.193</v>
      </c>
      <c r="I12" s="100">
        <v>619.651</v>
      </c>
    </row>
    <row r="13" spans="1:9" ht="15.75" customHeight="1">
      <c r="A13" s="105" t="s">
        <v>24</v>
      </c>
      <c r="B13" s="100"/>
      <c r="C13" s="100"/>
      <c r="D13" s="100"/>
      <c r="E13" s="100"/>
      <c r="F13" s="100"/>
      <c r="G13" s="100"/>
      <c r="H13" s="100"/>
      <c r="I13" s="100"/>
    </row>
    <row r="14" spans="1:9" ht="15.75" customHeight="1">
      <c r="A14" s="104" t="s">
        <v>25</v>
      </c>
      <c r="B14" s="100">
        <v>777</v>
      </c>
      <c r="C14" s="100">
        <v>805.5</v>
      </c>
      <c r="D14" s="100">
        <v>948</v>
      </c>
      <c r="E14" s="100">
        <v>1033</v>
      </c>
      <c r="F14" s="100">
        <v>1372</v>
      </c>
      <c r="G14" s="100">
        <v>1592</v>
      </c>
      <c r="H14" s="100">
        <v>1712.763</v>
      </c>
      <c r="I14" s="100">
        <v>1826.911</v>
      </c>
    </row>
    <row r="15" spans="1:9" ht="15.75" customHeight="1">
      <c r="A15" s="105" t="s">
        <v>392</v>
      </c>
      <c r="B15" s="100"/>
      <c r="C15" s="100"/>
      <c r="D15" s="100"/>
      <c r="E15" s="100"/>
      <c r="F15" s="100"/>
      <c r="G15" s="100"/>
      <c r="H15" s="100"/>
      <c r="I15" s="100"/>
    </row>
    <row r="16" spans="1:9" ht="15.75" customHeight="1">
      <c r="A16" s="104"/>
      <c r="B16" s="100"/>
      <c r="C16" s="100"/>
      <c r="D16" s="100"/>
      <c r="E16" s="100"/>
      <c r="F16" s="100"/>
      <c r="G16" s="100"/>
      <c r="H16" s="100"/>
      <c r="I16" s="100"/>
    </row>
    <row r="17" spans="1:9" ht="15.75" customHeight="1">
      <c r="A17" s="104" t="s">
        <v>267</v>
      </c>
      <c r="B17" s="130" t="s">
        <v>78</v>
      </c>
      <c r="C17" s="130" t="s">
        <v>78</v>
      </c>
      <c r="D17" s="130" t="s">
        <v>78</v>
      </c>
      <c r="E17" s="100">
        <v>1092</v>
      </c>
      <c r="F17" s="100">
        <v>1614</v>
      </c>
      <c r="G17" s="100">
        <v>1899.6</v>
      </c>
      <c r="H17" s="100">
        <v>2308.966</v>
      </c>
      <c r="I17" s="100">
        <v>2673.761</v>
      </c>
    </row>
    <row r="18" spans="1:9" ht="15.75" customHeight="1">
      <c r="A18" s="105" t="s">
        <v>268</v>
      </c>
      <c r="B18" s="100"/>
      <c r="C18" s="100"/>
      <c r="D18" s="100"/>
      <c r="E18" s="100"/>
      <c r="F18" s="100"/>
      <c r="G18" s="100"/>
      <c r="H18" s="100"/>
      <c r="I18" s="100"/>
    </row>
    <row r="19" spans="1:9" ht="15.75" customHeight="1">
      <c r="A19" s="104"/>
      <c r="B19" s="100"/>
      <c r="C19" s="100"/>
      <c r="D19" s="100"/>
      <c r="E19" s="100"/>
      <c r="F19" s="100"/>
      <c r="G19" s="100"/>
      <c r="H19" s="100"/>
      <c r="I19" s="100"/>
    </row>
    <row r="20" spans="1:9" ht="15.75" customHeight="1">
      <c r="A20" s="190" t="s">
        <v>269</v>
      </c>
      <c r="B20" s="149" t="s">
        <v>78</v>
      </c>
      <c r="C20" s="149" t="s">
        <v>78</v>
      </c>
      <c r="D20" s="149" t="s">
        <v>78</v>
      </c>
      <c r="E20" s="101">
        <f>+E5-E17</f>
        <v>4041</v>
      </c>
      <c r="F20" s="101">
        <f>+F5-F17</f>
        <v>4783</v>
      </c>
      <c r="G20" s="101">
        <f>+G5-G17</f>
        <v>5458.6</v>
      </c>
      <c r="H20" s="101">
        <f>+H5-H17</f>
        <v>5986.785</v>
      </c>
      <c r="I20" s="101">
        <f>+I5-I17</f>
        <v>6570.5419999999995</v>
      </c>
    </row>
    <row r="21" spans="1:9" ht="15.75" customHeight="1">
      <c r="A21" s="191" t="s">
        <v>270</v>
      </c>
      <c r="B21" s="192"/>
      <c r="C21" s="192"/>
      <c r="D21" s="192"/>
      <c r="E21" s="192"/>
      <c r="F21" s="192"/>
      <c r="G21" s="192"/>
      <c r="H21" s="192"/>
      <c r="I21" s="192"/>
    </row>
    <row r="22" spans="1:9" ht="15.75" customHeight="1">
      <c r="A22" s="254"/>
      <c r="B22" s="254"/>
      <c r="C22" s="254"/>
      <c r="D22" s="254"/>
      <c r="E22" s="254"/>
      <c r="F22" s="254"/>
      <c r="G22" s="254"/>
      <c r="H22" s="254"/>
      <c r="I22" s="254"/>
    </row>
    <row r="23" spans="1:9" ht="15.75" customHeight="1">
      <c r="A23" s="233"/>
      <c r="B23" s="233"/>
      <c r="C23" s="233"/>
      <c r="D23" s="233"/>
      <c r="E23" s="233"/>
      <c r="F23" s="233"/>
      <c r="G23" s="233"/>
      <c r="H23" s="233"/>
      <c r="I23" s="233"/>
    </row>
    <row r="24" spans="1:9" ht="15.75" customHeight="1">
      <c r="A24" s="233"/>
      <c r="B24" s="233"/>
      <c r="C24" s="233"/>
      <c r="D24" s="233"/>
      <c r="E24" s="233"/>
      <c r="F24" s="233"/>
      <c r="G24" s="233"/>
      <c r="H24" s="233"/>
      <c r="I24" s="233"/>
    </row>
    <row r="25" spans="1:9" ht="15.75" customHeight="1">
      <c r="A25" s="233"/>
      <c r="B25" s="233"/>
      <c r="C25" s="233"/>
      <c r="D25" s="233"/>
      <c r="E25" s="233"/>
      <c r="F25" s="233"/>
      <c r="G25" s="233"/>
      <c r="H25" s="233"/>
      <c r="I25" s="233"/>
    </row>
    <row r="26" spans="1:9" ht="15.75" customHeight="1">
      <c r="A26" s="121"/>
      <c r="B26" s="121"/>
      <c r="C26" s="121"/>
      <c r="D26" s="121"/>
      <c r="E26" s="121"/>
      <c r="F26" s="121"/>
      <c r="G26" s="121"/>
      <c r="H26" s="121"/>
      <c r="I26" s="121"/>
    </row>
    <row r="27" spans="1:9" ht="15.75" customHeight="1">
      <c r="A27" s="121"/>
      <c r="B27" s="121"/>
      <c r="C27" s="121"/>
      <c r="D27" s="121"/>
      <c r="E27" s="121"/>
      <c r="F27" s="121"/>
      <c r="G27" s="121"/>
      <c r="H27" s="121"/>
      <c r="I27" s="121"/>
    </row>
    <row r="28" spans="1:9" ht="15.75" customHeight="1">
      <c r="A28" s="121"/>
      <c r="B28" s="121"/>
      <c r="C28" s="121"/>
      <c r="D28" s="121"/>
      <c r="E28" s="121"/>
      <c r="F28" s="121"/>
      <c r="G28" s="121"/>
      <c r="H28" s="121"/>
      <c r="I28" s="121"/>
    </row>
    <row r="29" spans="1:9" ht="15.75" customHeight="1">
      <c r="A29" s="121"/>
      <c r="B29" s="121"/>
      <c r="C29" s="121"/>
      <c r="D29" s="121"/>
      <c r="E29" s="121"/>
      <c r="F29" s="121"/>
      <c r="G29" s="121"/>
      <c r="H29" s="121"/>
      <c r="I29" s="121"/>
    </row>
    <row r="30" spans="1:9" ht="15.75" customHeight="1">
      <c r="A30" s="121"/>
      <c r="C30" s="121"/>
      <c r="D30" s="121"/>
      <c r="E30" s="121"/>
      <c r="F30" s="121"/>
      <c r="G30" s="121"/>
      <c r="H30" s="121"/>
      <c r="I30" s="121"/>
    </row>
    <row r="31" spans="1:9" ht="15.75" customHeight="1">
      <c r="A31" s="121"/>
      <c r="C31" s="121"/>
      <c r="D31" s="121"/>
      <c r="E31" s="121"/>
      <c r="F31" s="121"/>
      <c r="G31" s="121"/>
      <c r="H31" s="121"/>
      <c r="I31" s="121"/>
    </row>
    <row r="32" spans="1:9" ht="15.75" customHeight="1">
      <c r="A32" s="121"/>
      <c r="C32" s="121"/>
      <c r="D32" s="121"/>
      <c r="E32" s="121"/>
      <c r="F32" s="121"/>
      <c r="G32" s="121"/>
      <c r="H32" s="121"/>
      <c r="I32" s="121"/>
    </row>
    <row r="33" spans="1:9" ht="15.75" customHeight="1">
      <c r="A33" s="121"/>
      <c r="C33" s="121"/>
      <c r="D33" s="121"/>
      <c r="E33" s="121"/>
      <c r="F33" s="121"/>
      <c r="G33" s="121"/>
      <c r="H33" s="121"/>
      <c r="I33" s="121"/>
    </row>
    <row r="34" spans="1:9" ht="15.75" customHeight="1">
      <c r="A34" s="121"/>
      <c r="B34" s="121"/>
      <c r="C34" s="121"/>
      <c r="D34" s="121"/>
      <c r="E34" s="121"/>
      <c r="F34" s="121"/>
      <c r="G34" s="121"/>
      <c r="H34" s="121"/>
      <c r="I34" s="121"/>
    </row>
    <row r="35" spans="1:9" ht="15.75" customHeight="1">
      <c r="A35" s="121"/>
      <c r="B35" s="121"/>
      <c r="C35" s="121"/>
      <c r="D35" s="121"/>
      <c r="E35" s="121"/>
      <c r="F35" s="121"/>
      <c r="G35" s="121"/>
      <c r="H35" s="121"/>
      <c r="I35" s="121"/>
    </row>
    <row r="36" spans="1:9" ht="15.75" customHeight="1">
      <c r="A36" s="121"/>
      <c r="B36" s="121"/>
      <c r="C36" s="121"/>
      <c r="D36" s="121"/>
      <c r="E36" s="121"/>
      <c r="F36" s="121"/>
      <c r="G36" s="121"/>
      <c r="H36" s="121"/>
      <c r="I36" s="121"/>
    </row>
    <row r="37" spans="1:9" ht="15.75" customHeight="1">
      <c r="A37" s="121"/>
      <c r="B37" s="121"/>
      <c r="C37" s="121"/>
      <c r="D37" s="121"/>
      <c r="E37" s="121"/>
      <c r="F37" s="121"/>
      <c r="G37" s="121"/>
      <c r="H37" s="121"/>
      <c r="I37" s="121"/>
    </row>
    <row r="38" spans="1:9" ht="12.75">
      <c r="A38" s="121"/>
      <c r="B38" s="121"/>
      <c r="C38" s="121"/>
      <c r="D38" s="121"/>
      <c r="E38" s="121"/>
      <c r="F38" s="121"/>
      <c r="G38" s="121"/>
      <c r="H38" s="121"/>
      <c r="I38" s="121"/>
    </row>
  </sheetData>
  <printOptions/>
  <pageMargins left="0.75" right="0.75" top="1" bottom="1" header="0.5" footer="0.5"/>
  <pageSetup fitToHeight="1" fitToWidth="1" horizontalDpi="600" verticalDpi="600" orientation="portrait" paperSize="9" scale="7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1" sqref="A1"/>
    </sheetView>
  </sheetViews>
  <sheetFormatPr defaultColWidth="11.421875" defaultRowHeight="12.75"/>
  <cols>
    <col min="1" max="1" width="54.00390625" style="0" customWidth="1"/>
    <col min="2" max="10" width="8.7109375" style="0" customWidth="1"/>
  </cols>
  <sheetData>
    <row r="1" spans="1:9" ht="15.75" customHeight="1">
      <c r="A1" s="123" t="s">
        <v>281</v>
      </c>
      <c r="B1" s="121"/>
      <c r="C1" s="121"/>
      <c r="D1" s="121"/>
      <c r="E1" s="121"/>
      <c r="F1" s="121"/>
      <c r="G1" s="121"/>
      <c r="H1" s="121"/>
      <c r="I1" s="121"/>
    </row>
    <row r="2" spans="1:9" ht="15.75" customHeight="1">
      <c r="A2" s="125" t="s">
        <v>282</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01" t="s">
        <v>277</v>
      </c>
      <c r="B5" s="134" t="s">
        <v>78</v>
      </c>
      <c r="C5" s="134" t="s">
        <v>78</v>
      </c>
      <c r="D5" s="134" t="s">
        <v>78</v>
      </c>
      <c r="E5" s="131">
        <f>E8+E10</f>
        <v>29321</v>
      </c>
      <c r="F5" s="131">
        <f>F8+F10</f>
        <v>34706</v>
      </c>
      <c r="G5" s="131">
        <f>G8+G10</f>
        <v>39033</v>
      </c>
      <c r="H5" s="131">
        <f>H8+H10</f>
        <v>46592</v>
      </c>
      <c r="I5" s="131">
        <f>I8+I10</f>
        <v>52235</v>
      </c>
    </row>
    <row r="6" spans="1:9" ht="15.75" customHeight="1">
      <c r="A6" s="107" t="s">
        <v>278</v>
      </c>
      <c r="B6" s="132"/>
      <c r="C6" s="132"/>
      <c r="D6" s="132"/>
      <c r="E6" s="132" t="s">
        <v>257</v>
      </c>
      <c r="F6" s="132" t="s">
        <v>257</v>
      </c>
      <c r="G6" s="132"/>
      <c r="H6" s="132"/>
      <c r="I6" s="132"/>
    </row>
    <row r="7" spans="1:9" ht="15.75" customHeight="1">
      <c r="A7" s="104"/>
      <c r="B7" s="132"/>
      <c r="C7" s="132"/>
      <c r="D7" s="132"/>
      <c r="E7" s="132"/>
      <c r="F7" s="132"/>
      <c r="G7" s="132"/>
      <c r="H7" s="132"/>
      <c r="I7" s="132"/>
    </row>
    <row r="8" spans="1:9" ht="15.75" customHeight="1">
      <c r="A8" s="104" t="s">
        <v>272</v>
      </c>
      <c r="B8" s="132">
        <v>11528</v>
      </c>
      <c r="C8" s="132">
        <v>14595</v>
      </c>
      <c r="D8" s="132">
        <v>21727</v>
      </c>
      <c r="E8" s="132">
        <v>23668</v>
      </c>
      <c r="F8" s="132">
        <v>28897</v>
      </c>
      <c r="G8" s="132">
        <v>33679</v>
      </c>
      <c r="H8" s="132">
        <v>41299</v>
      </c>
      <c r="I8" s="132">
        <v>46849</v>
      </c>
    </row>
    <row r="9" spans="1:9" ht="15.75" customHeight="1">
      <c r="A9" s="105" t="s">
        <v>273</v>
      </c>
      <c r="B9" s="132"/>
      <c r="C9" s="132"/>
      <c r="D9" s="132"/>
      <c r="E9" s="132"/>
      <c r="F9" s="132"/>
      <c r="G9" s="132"/>
      <c r="H9" s="132"/>
      <c r="I9" s="132"/>
    </row>
    <row r="10" spans="1:9" ht="15.75" customHeight="1">
      <c r="A10" s="104" t="s">
        <v>274</v>
      </c>
      <c r="B10" s="135" t="s">
        <v>78</v>
      </c>
      <c r="C10" s="135" t="s">
        <v>78</v>
      </c>
      <c r="D10" s="135" t="s">
        <v>78</v>
      </c>
      <c r="E10" s="132">
        <v>5653</v>
      </c>
      <c r="F10" s="132">
        <v>5809</v>
      </c>
      <c r="G10" s="132">
        <v>5354</v>
      </c>
      <c r="H10" s="132">
        <v>5293</v>
      </c>
      <c r="I10" s="132">
        <v>5386</v>
      </c>
    </row>
    <row r="11" spans="1:9" ht="15.75" customHeight="1">
      <c r="A11" s="105" t="s">
        <v>334</v>
      </c>
      <c r="B11" s="135"/>
      <c r="C11" s="135"/>
      <c r="D11" s="135"/>
      <c r="E11" s="132"/>
      <c r="F11" s="132"/>
      <c r="G11" s="132"/>
      <c r="H11" s="132"/>
      <c r="I11" s="132"/>
    </row>
    <row r="12" spans="1:9" ht="15.75" customHeight="1">
      <c r="A12" s="104"/>
      <c r="B12" s="135"/>
      <c r="C12" s="135"/>
      <c r="D12" s="135"/>
      <c r="E12" s="132"/>
      <c r="F12" s="132"/>
      <c r="G12" s="132"/>
      <c r="H12" s="132"/>
      <c r="I12" s="132"/>
    </row>
    <row r="13" spans="1:9" ht="15.75" customHeight="1">
      <c r="A13" s="101" t="s">
        <v>382</v>
      </c>
      <c r="B13" s="134" t="s">
        <v>78</v>
      </c>
      <c r="C13" s="134" t="s">
        <v>78</v>
      </c>
      <c r="D13" s="134" t="s">
        <v>78</v>
      </c>
      <c r="E13" s="131">
        <f>+E16+E18</f>
        <v>19996</v>
      </c>
      <c r="F13" s="131">
        <f>+F16+F18</f>
        <v>23239</v>
      </c>
      <c r="G13" s="131">
        <f>+G16+G18</f>
        <v>27048</v>
      </c>
      <c r="H13" s="131">
        <f>+H16+H18</f>
        <v>32761</v>
      </c>
      <c r="I13" s="131">
        <f>+I16+I18</f>
        <v>38029</v>
      </c>
    </row>
    <row r="14" spans="1:9" ht="15.75" customHeight="1">
      <c r="A14" s="107" t="s">
        <v>383</v>
      </c>
      <c r="B14" s="135"/>
      <c r="C14" s="135"/>
      <c r="D14" s="135" t="s">
        <v>257</v>
      </c>
      <c r="E14" s="132" t="s">
        <v>257</v>
      </c>
      <c r="F14" s="132" t="s">
        <v>319</v>
      </c>
      <c r="G14" s="132" t="s">
        <v>257</v>
      </c>
      <c r="H14" s="132" t="s">
        <v>257</v>
      </c>
      <c r="I14" s="132"/>
    </row>
    <row r="15" spans="1:9" ht="15.75" customHeight="1">
      <c r="A15" s="104"/>
      <c r="B15" s="135"/>
      <c r="C15" s="135"/>
      <c r="D15" s="135"/>
      <c r="E15" s="132"/>
      <c r="F15" s="132"/>
      <c r="G15" s="132"/>
      <c r="H15" s="132"/>
      <c r="I15" s="132"/>
    </row>
    <row r="16" spans="1:9" ht="15.75" customHeight="1">
      <c r="A16" s="104" t="s">
        <v>275</v>
      </c>
      <c r="B16" s="135" t="s">
        <v>78</v>
      </c>
      <c r="C16" s="135" t="s">
        <v>78</v>
      </c>
      <c r="D16" s="135" t="s">
        <v>78</v>
      </c>
      <c r="E16" s="132">
        <v>17827</v>
      </c>
      <c r="F16" s="132">
        <v>21081</v>
      </c>
      <c r="G16" s="132">
        <v>24841</v>
      </c>
      <c r="H16" s="132">
        <v>30607</v>
      </c>
      <c r="I16" s="132">
        <v>35861</v>
      </c>
    </row>
    <row r="17" spans="1:9" ht="15.75" customHeight="1">
      <c r="A17" s="105" t="s">
        <v>279</v>
      </c>
      <c r="B17" s="132"/>
      <c r="C17" s="132"/>
      <c r="D17" s="132"/>
      <c r="E17" s="132"/>
      <c r="F17" s="132"/>
      <c r="G17" s="132"/>
      <c r="H17" s="132"/>
      <c r="I17" s="132"/>
    </row>
    <row r="18" spans="1:9" ht="15.75" customHeight="1">
      <c r="A18" s="108" t="s">
        <v>276</v>
      </c>
      <c r="B18" s="136">
        <v>2028</v>
      </c>
      <c r="C18" s="136">
        <v>2137</v>
      </c>
      <c r="D18" s="136">
        <v>2136</v>
      </c>
      <c r="E18" s="136">
        <v>2169</v>
      </c>
      <c r="F18" s="136">
        <v>2158</v>
      </c>
      <c r="G18" s="136">
        <v>2207</v>
      </c>
      <c r="H18" s="136">
        <v>2154</v>
      </c>
      <c r="I18" s="132">
        <v>2168</v>
      </c>
    </row>
    <row r="19" spans="1:9" ht="15.75" customHeight="1">
      <c r="A19" s="110" t="s">
        <v>280</v>
      </c>
      <c r="B19" s="133"/>
      <c r="C19" s="133"/>
      <c r="D19" s="133"/>
      <c r="E19" s="133"/>
      <c r="F19" s="133"/>
      <c r="G19" s="133"/>
      <c r="H19" s="133"/>
      <c r="I19" s="133"/>
    </row>
    <row r="20" spans="1:9" ht="15.75" customHeight="1">
      <c r="A20" s="100" t="s">
        <v>26</v>
      </c>
      <c r="B20" s="100"/>
      <c r="C20" s="100"/>
      <c r="D20" s="100"/>
      <c r="E20" s="100"/>
      <c r="F20" s="100"/>
      <c r="G20" s="100"/>
      <c r="H20" s="100"/>
      <c r="I20" s="100"/>
    </row>
    <row r="21" spans="1:9" ht="15.75" customHeight="1">
      <c r="A21" s="261" t="s">
        <v>376</v>
      </c>
      <c r="B21" s="261"/>
      <c r="C21" s="261"/>
      <c r="D21" s="261"/>
      <c r="E21" s="261"/>
      <c r="F21" s="261"/>
      <c r="G21" s="261"/>
      <c r="H21" s="261"/>
      <c r="I21" s="261"/>
    </row>
    <row r="22" spans="1:9" ht="15.75" customHeight="1">
      <c r="A22" s="121"/>
      <c r="B22" s="121"/>
      <c r="C22" s="121"/>
      <c r="D22" s="121"/>
      <c r="E22" s="121"/>
      <c r="F22" s="121"/>
      <c r="G22" s="121"/>
      <c r="H22" s="121"/>
      <c r="I22" s="121"/>
    </row>
    <row r="23" spans="1:9" ht="15.75" customHeight="1">
      <c r="A23" s="121"/>
      <c r="B23" s="121"/>
      <c r="C23" s="121"/>
      <c r="D23" s="121"/>
      <c r="E23" s="121"/>
      <c r="F23" s="121"/>
      <c r="G23" s="121"/>
      <c r="H23" s="121"/>
      <c r="I23" s="121"/>
    </row>
    <row r="24" spans="1:9" ht="15.75" customHeight="1">
      <c r="A24" s="121"/>
      <c r="B24" s="121"/>
      <c r="C24" s="121"/>
      <c r="D24" s="121"/>
      <c r="E24" s="121"/>
      <c r="F24" s="121"/>
      <c r="G24" s="121"/>
      <c r="H24" s="121"/>
      <c r="I24" s="121"/>
    </row>
    <row r="25" spans="1:9" ht="15.75" customHeight="1">
      <c r="A25" s="121"/>
      <c r="B25" s="121"/>
      <c r="C25" s="121"/>
      <c r="D25" s="121"/>
      <c r="E25" s="121"/>
      <c r="F25" s="121"/>
      <c r="G25" s="121"/>
      <c r="H25" s="121"/>
      <c r="I25" s="121"/>
    </row>
    <row r="26" spans="1:9" ht="15.75" customHeight="1">
      <c r="A26" s="121"/>
      <c r="B26" s="121"/>
      <c r="C26" s="121"/>
      <c r="D26" s="121"/>
      <c r="E26" s="121"/>
      <c r="F26" s="121"/>
      <c r="G26" s="121"/>
      <c r="H26" s="121"/>
      <c r="I26" s="121"/>
    </row>
    <row r="27" spans="1:9" ht="15.75" customHeight="1">
      <c r="A27" s="121"/>
      <c r="B27" s="121"/>
      <c r="C27" s="121"/>
      <c r="D27" s="121"/>
      <c r="E27" s="121"/>
      <c r="F27" s="121"/>
      <c r="G27" s="121"/>
      <c r="H27" s="121"/>
      <c r="I27" s="121"/>
    </row>
    <row r="28" spans="1:9" ht="15.75" customHeight="1">
      <c r="A28" s="121"/>
      <c r="B28" s="121"/>
      <c r="C28" s="121"/>
      <c r="D28" s="121"/>
      <c r="E28" s="121"/>
      <c r="F28" s="121"/>
      <c r="G28" s="121"/>
      <c r="H28" s="121"/>
      <c r="I28" s="121"/>
    </row>
    <row r="29" spans="1:9" ht="15.75" customHeight="1">
      <c r="A29" s="121"/>
      <c r="B29" s="121"/>
      <c r="C29" s="121"/>
      <c r="D29" s="121"/>
      <c r="E29" s="121"/>
      <c r="F29" s="121"/>
      <c r="G29" s="121"/>
      <c r="H29" s="121"/>
      <c r="I29" s="121"/>
    </row>
    <row r="30" spans="1:9" ht="15.75" customHeight="1">
      <c r="A30" s="121"/>
      <c r="B30" s="121"/>
      <c r="C30" s="121"/>
      <c r="D30" s="121"/>
      <c r="E30" s="121"/>
      <c r="F30" s="121"/>
      <c r="G30" s="121"/>
      <c r="H30" s="121"/>
      <c r="I30" s="121"/>
    </row>
    <row r="31" spans="1:9" ht="15.75" customHeight="1">
      <c r="A31" s="121"/>
      <c r="B31" s="121"/>
      <c r="C31" s="121"/>
      <c r="D31" s="121"/>
      <c r="E31" s="121"/>
      <c r="F31" s="121"/>
      <c r="G31" s="121"/>
      <c r="H31" s="121"/>
      <c r="I31" s="121"/>
    </row>
    <row r="32" spans="1:9" ht="15.75" customHeight="1">
      <c r="A32" s="121"/>
      <c r="B32" s="121"/>
      <c r="C32" s="121"/>
      <c r="D32" s="121"/>
      <c r="E32" s="121"/>
      <c r="F32" s="121"/>
      <c r="G32" s="121"/>
      <c r="H32" s="121"/>
      <c r="I32" s="121"/>
    </row>
    <row r="33" spans="1:9" ht="15.75" customHeight="1">
      <c r="A33" s="121"/>
      <c r="B33" s="121"/>
      <c r="C33" s="121"/>
      <c r="D33" s="121"/>
      <c r="E33" s="121"/>
      <c r="F33" s="121"/>
      <c r="G33" s="121"/>
      <c r="H33" s="121"/>
      <c r="I33" s="121"/>
    </row>
    <row r="34" spans="1:9" ht="15.75" customHeight="1">
      <c r="A34" s="121"/>
      <c r="B34" s="121"/>
      <c r="C34" s="121"/>
      <c r="D34" s="121"/>
      <c r="E34" s="121"/>
      <c r="F34" s="121"/>
      <c r="G34" s="121"/>
      <c r="H34" s="121"/>
      <c r="I34" s="121"/>
    </row>
    <row r="35" spans="1:9" ht="12.75">
      <c r="A35" s="121"/>
      <c r="B35" s="121"/>
      <c r="C35" s="121"/>
      <c r="D35" s="121"/>
      <c r="E35" s="121"/>
      <c r="F35" s="121"/>
      <c r="G35" s="121"/>
      <c r="H35" s="121"/>
      <c r="I35" s="121"/>
    </row>
  </sheetData>
  <mergeCells count="1">
    <mergeCell ref="A21:I21"/>
  </mergeCells>
  <printOptions/>
  <pageMargins left="0.75" right="0.75" top="1" bottom="1" header="0.5" footer="0.5"/>
  <pageSetup fitToHeight="1" fitToWidth="1"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A1" sqref="A1"/>
    </sheetView>
  </sheetViews>
  <sheetFormatPr defaultColWidth="11.421875" defaultRowHeight="12.75"/>
  <cols>
    <col min="1" max="1" width="52.7109375" style="0" customWidth="1"/>
    <col min="2" max="10" width="8.7109375" style="0" customWidth="1"/>
  </cols>
  <sheetData>
    <row r="1" spans="1:9" ht="15.75" customHeight="1">
      <c r="A1" s="123" t="s">
        <v>287</v>
      </c>
      <c r="B1" s="121"/>
      <c r="C1" s="121"/>
      <c r="D1" s="121"/>
      <c r="E1" s="121"/>
      <c r="F1" s="121"/>
      <c r="G1" s="121"/>
      <c r="H1" s="121"/>
      <c r="I1" s="121"/>
    </row>
    <row r="2" spans="1:9" ht="15.75" customHeight="1">
      <c r="A2" s="125" t="s">
        <v>288</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37" t="s">
        <v>194</v>
      </c>
      <c r="B5" s="145">
        <f aca="true" t="shared" si="0" ref="B5:I5">B16+B25</f>
        <v>58.895</v>
      </c>
      <c r="C5" s="145">
        <f t="shared" si="0"/>
        <v>76.562</v>
      </c>
      <c r="D5" s="145">
        <f t="shared" si="0"/>
        <v>97.386</v>
      </c>
      <c r="E5" s="145">
        <f t="shared" si="0"/>
        <v>123.118</v>
      </c>
      <c r="F5" s="145">
        <f t="shared" si="0"/>
        <v>143.3787</v>
      </c>
      <c r="G5" s="145">
        <f t="shared" si="0"/>
        <v>182.535</v>
      </c>
      <c r="H5" s="145">
        <f t="shared" si="0"/>
        <v>234.70999999999998</v>
      </c>
      <c r="I5" s="145">
        <f t="shared" si="0"/>
        <v>284.20000000000005</v>
      </c>
    </row>
    <row r="6" spans="1:9" ht="15.75" customHeight="1">
      <c r="A6" s="139" t="s">
        <v>195</v>
      </c>
      <c r="B6" s="138"/>
      <c r="C6" s="138"/>
      <c r="D6" s="138"/>
      <c r="E6" s="138"/>
      <c r="F6" s="138"/>
      <c r="G6" s="138"/>
      <c r="H6" s="138"/>
      <c r="I6" s="138"/>
    </row>
    <row r="7" spans="1:9" ht="15.75" customHeight="1">
      <c r="A7" s="117" t="s">
        <v>27</v>
      </c>
      <c r="B7" s="119" t="s">
        <v>78</v>
      </c>
      <c r="C7" s="119" t="s">
        <v>78</v>
      </c>
      <c r="D7" s="119" t="s">
        <v>78</v>
      </c>
      <c r="E7" s="119" t="s">
        <v>78</v>
      </c>
      <c r="F7" s="138">
        <f>F18+F27</f>
        <v>103.822</v>
      </c>
      <c r="G7" s="138">
        <f>G18+G27</f>
        <v>137.594</v>
      </c>
      <c r="H7" s="138">
        <f>H18+H27</f>
        <v>184.19</v>
      </c>
      <c r="I7" s="138">
        <f>I18+I27</f>
        <v>230.4</v>
      </c>
    </row>
    <row r="8" spans="1:9" ht="15.75" customHeight="1">
      <c r="A8" s="140" t="s">
        <v>28</v>
      </c>
      <c r="B8" s="138"/>
      <c r="C8" s="138"/>
      <c r="D8" s="138"/>
      <c r="E8" s="138"/>
      <c r="F8" s="138"/>
      <c r="G8" s="138"/>
      <c r="H8" s="138"/>
      <c r="I8" s="138"/>
    </row>
    <row r="9" spans="1:9" ht="15.75" customHeight="1">
      <c r="A9" s="117" t="s">
        <v>29</v>
      </c>
      <c r="B9" s="119" t="s">
        <v>78</v>
      </c>
      <c r="C9" s="119" t="s">
        <v>78</v>
      </c>
      <c r="D9" s="119" t="s">
        <v>78</v>
      </c>
      <c r="E9" s="119" t="s">
        <v>78</v>
      </c>
      <c r="F9" s="138">
        <f>F20+F29</f>
        <v>3.7457000000000003</v>
      </c>
      <c r="G9" s="138">
        <f>G20+G29</f>
        <v>5.25</v>
      </c>
      <c r="H9" s="138">
        <f>H20+H29</f>
        <v>6.98</v>
      </c>
      <c r="I9" s="138">
        <f>I20+I29</f>
        <v>8.969999999999999</v>
      </c>
    </row>
    <row r="10" spans="1:9" ht="15.75" customHeight="1">
      <c r="A10" s="140" t="s">
        <v>30</v>
      </c>
      <c r="B10" s="138"/>
      <c r="C10" s="138"/>
      <c r="D10" s="138"/>
      <c r="E10" s="138"/>
      <c r="F10" s="138"/>
      <c r="G10" s="138"/>
      <c r="H10" s="138"/>
      <c r="I10" s="138"/>
    </row>
    <row r="11" spans="1:9" ht="15.75" customHeight="1">
      <c r="A11" s="117" t="s">
        <v>31</v>
      </c>
      <c r="B11" s="119" t="s">
        <v>78</v>
      </c>
      <c r="C11" s="119" t="s">
        <v>78</v>
      </c>
      <c r="D11" s="119" t="s">
        <v>78</v>
      </c>
      <c r="E11" s="119" t="s">
        <v>78</v>
      </c>
      <c r="F11" s="138">
        <f>F22</f>
        <v>0.202</v>
      </c>
      <c r="G11" s="138">
        <f>G22</f>
        <v>0.371</v>
      </c>
      <c r="H11" s="138">
        <f>H22</f>
        <v>0.7</v>
      </c>
      <c r="I11" s="138">
        <f>I22</f>
        <v>1</v>
      </c>
    </row>
    <row r="12" spans="1:9" ht="15.75" customHeight="1">
      <c r="A12" s="140" t="s">
        <v>32</v>
      </c>
      <c r="B12" s="138"/>
      <c r="C12" s="138"/>
      <c r="D12" s="138"/>
      <c r="E12" s="138"/>
      <c r="F12" s="138"/>
      <c r="G12" s="138"/>
      <c r="H12" s="138"/>
      <c r="I12" s="138"/>
    </row>
    <row r="13" spans="1:9" ht="15.75" customHeight="1">
      <c r="A13" s="117" t="s">
        <v>33</v>
      </c>
      <c r="B13" s="138">
        <f aca="true" t="shared" si="1" ref="B13:H13">B33</f>
        <v>24.795</v>
      </c>
      <c r="C13" s="138">
        <f t="shared" si="1"/>
        <v>29.262</v>
      </c>
      <c r="D13" s="138">
        <f t="shared" si="1"/>
        <v>32.486</v>
      </c>
      <c r="E13" s="138">
        <f t="shared" si="1"/>
        <v>36.618</v>
      </c>
      <c r="F13" s="138">
        <f t="shared" si="1"/>
        <v>35.609</v>
      </c>
      <c r="G13" s="138">
        <f t="shared" si="1"/>
        <v>39.32</v>
      </c>
      <c r="H13" s="138">
        <f t="shared" si="1"/>
        <v>42.84</v>
      </c>
      <c r="I13" s="138">
        <f>I33</f>
        <v>43.83</v>
      </c>
    </row>
    <row r="14" spans="1:9" ht="15.75" customHeight="1">
      <c r="A14" s="140" t="s">
        <v>34</v>
      </c>
      <c r="B14" s="138"/>
      <c r="C14" s="138"/>
      <c r="D14" s="138"/>
      <c r="E14" s="138"/>
      <c r="F14" s="138"/>
      <c r="G14" s="138"/>
      <c r="H14" s="138"/>
      <c r="I14" s="138"/>
    </row>
    <row r="15" spans="1:9" ht="15.75" customHeight="1">
      <c r="A15" s="141"/>
      <c r="B15" s="138"/>
      <c r="C15" s="138"/>
      <c r="D15" s="138"/>
      <c r="E15" s="138"/>
      <c r="F15" s="138"/>
      <c r="G15" s="138"/>
      <c r="H15" s="138"/>
      <c r="I15" s="138"/>
    </row>
    <row r="16" spans="1:9" ht="15.75" customHeight="1">
      <c r="A16" s="142" t="s">
        <v>284</v>
      </c>
      <c r="B16" s="145">
        <v>22.1</v>
      </c>
      <c r="C16" s="145">
        <v>36</v>
      </c>
      <c r="D16" s="145">
        <v>51.8</v>
      </c>
      <c r="E16" s="145">
        <v>72.3</v>
      </c>
      <c r="F16" s="145">
        <f>F18+F20+F22</f>
        <v>90.153</v>
      </c>
      <c r="G16" s="145">
        <f>G18+G20+G22</f>
        <v>120.615</v>
      </c>
      <c r="H16" s="145">
        <f>H18+H20+H22</f>
        <v>162.7</v>
      </c>
      <c r="I16" s="145">
        <f>I18+I20+I22</f>
        <v>206.3</v>
      </c>
    </row>
    <row r="17" spans="1:9" ht="15.75" customHeight="1">
      <c r="A17" s="107" t="s">
        <v>285</v>
      </c>
      <c r="B17" s="138"/>
      <c r="C17" s="138"/>
      <c r="D17" s="138"/>
      <c r="E17" s="138"/>
      <c r="F17" s="138"/>
      <c r="G17" s="138"/>
      <c r="H17" s="138"/>
      <c r="I17" s="138"/>
    </row>
    <row r="18" spans="1:9" ht="15.75" customHeight="1">
      <c r="A18" s="117" t="s">
        <v>27</v>
      </c>
      <c r="B18" s="119" t="s">
        <v>78</v>
      </c>
      <c r="C18" s="119" t="s">
        <v>78</v>
      </c>
      <c r="D18" s="119" t="s">
        <v>78</v>
      </c>
      <c r="E18" s="119" t="s">
        <v>78</v>
      </c>
      <c r="F18" s="138">
        <v>86.57600000000001</v>
      </c>
      <c r="G18" s="138">
        <v>116.494</v>
      </c>
      <c r="H18" s="138">
        <v>156.8</v>
      </c>
      <c r="I18" s="138">
        <v>198.5</v>
      </c>
    </row>
    <row r="19" spans="1:9" ht="15.75" customHeight="1">
      <c r="A19" s="140" t="s">
        <v>28</v>
      </c>
      <c r="B19" s="138"/>
      <c r="C19" s="138"/>
      <c r="D19" s="138"/>
      <c r="E19" s="138"/>
      <c r="F19" s="138"/>
      <c r="G19" s="138"/>
      <c r="H19" s="138"/>
      <c r="I19" s="138"/>
    </row>
    <row r="20" spans="1:9" ht="15.75" customHeight="1">
      <c r="A20" s="117" t="s">
        <v>29</v>
      </c>
      <c r="B20" s="119" t="s">
        <v>78</v>
      </c>
      <c r="C20" s="119" t="s">
        <v>78</v>
      </c>
      <c r="D20" s="119" t="s">
        <v>78</v>
      </c>
      <c r="E20" s="119" t="s">
        <v>78</v>
      </c>
      <c r="F20" s="138">
        <v>3.375</v>
      </c>
      <c r="G20" s="138">
        <v>3.75</v>
      </c>
      <c r="H20" s="138">
        <v>5.2</v>
      </c>
      <c r="I20" s="138">
        <v>6.8</v>
      </c>
    </row>
    <row r="21" spans="1:9" ht="15.75" customHeight="1">
      <c r="A21" s="140" t="s">
        <v>30</v>
      </c>
      <c r="B21" s="138"/>
      <c r="C21" s="138"/>
      <c r="D21" s="138"/>
      <c r="E21" s="138"/>
      <c r="F21" s="138"/>
      <c r="G21" s="138"/>
      <c r="H21" s="138"/>
      <c r="I21" s="138"/>
    </row>
    <row r="22" spans="1:9" ht="15.75" customHeight="1">
      <c r="A22" s="117" t="s">
        <v>31</v>
      </c>
      <c r="B22" s="119" t="s">
        <v>78</v>
      </c>
      <c r="C22" s="119" t="s">
        <v>78</v>
      </c>
      <c r="D22" s="119" t="s">
        <v>78</v>
      </c>
      <c r="E22" s="119" t="s">
        <v>78</v>
      </c>
      <c r="F22" s="138">
        <v>0.202</v>
      </c>
      <c r="G22" s="138">
        <v>0.371</v>
      </c>
      <c r="H22" s="138">
        <v>0.7</v>
      </c>
      <c r="I22" s="138">
        <v>1</v>
      </c>
    </row>
    <row r="23" spans="1:9" ht="15.75" customHeight="1">
      <c r="A23" s="140" t="s">
        <v>32</v>
      </c>
      <c r="B23" s="138"/>
      <c r="C23" s="138"/>
      <c r="D23" s="138"/>
      <c r="E23" s="138"/>
      <c r="F23" s="138"/>
      <c r="G23" s="138"/>
      <c r="H23" s="138"/>
      <c r="I23" s="138"/>
    </row>
    <row r="24" spans="1:9" ht="15.75" customHeight="1">
      <c r="A24" s="141"/>
      <c r="B24" s="138"/>
      <c r="C24" s="138"/>
      <c r="D24" s="138"/>
      <c r="E24" s="138"/>
      <c r="F24" s="138"/>
      <c r="G24" s="138"/>
      <c r="H24" s="138"/>
      <c r="I24" s="138"/>
    </row>
    <row r="25" spans="1:9" ht="15.75" customHeight="1">
      <c r="A25" s="137" t="s">
        <v>283</v>
      </c>
      <c r="B25" s="145">
        <f>SUM(B27:B33)</f>
        <v>36.795</v>
      </c>
      <c r="C25" s="145">
        <f>SUM(C27:C33)</f>
        <v>40.562</v>
      </c>
      <c r="D25" s="145">
        <f>SUM(D27:D33)</f>
        <v>45.586</v>
      </c>
      <c r="E25" s="145">
        <f>SUM(E27:E33)</f>
        <v>50.818</v>
      </c>
      <c r="F25" s="145">
        <f>SUM(F27+F29+F33)</f>
        <v>53.2257</v>
      </c>
      <c r="G25" s="145">
        <f>SUM(G27+G29+G33)</f>
        <v>61.92</v>
      </c>
      <c r="H25" s="145">
        <f>SUM(H27+H29+H33)</f>
        <v>72.01</v>
      </c>
      <c r="I25" s="145">
        <f>SUM(I27+I29+I33)</f>
        <v>77.9</v>
      </c>
    </row>
    <row r="26" spans="1:9" ht="15.75" customHeight="1">
      <c r="A26" s="139" t="s">
        <v>286</v>
      </c>
      <c r="B26" s="138"/>
      <c r="C26" s="138"/>
      <c r="D26" s="138"/>
      <c r="E26" s="138"/>
      <c r="F26" s="138"/>
      <c r="G26" s="138"/>
      <c r="H26" s="138"/>
      <c r="I26" s="138"/>
    </row>
    <row r="27" spans="1:9" ht="15.75" customHeight="1">
      <c r="A27" s="117" t="s">
        <v>27</v>
      </c>
      <c r="B27" s="138">
        <v>12</v>
      </c>
      <c r="C27" s="138">
        <v>11.3</v>
      </c>
      <c r="D27" s="138">
        <v>13.1</v>
      </c>
      <c r="E27" s="138">
        <v>14.2</v>
      </c>
      <c r="F27" s="138">
        <v>17.246</v>
      </c>
      <c r="G27" s="138">
        <v>21.1</v>
      </c>
      <c r="H27" s="138">
        <v>27.39</v>
      </c>
      <c r="I27" s="138">
        <v>31.9</v>
      </c>
    </row>
    <row r="28" spans="1:9" ht="15.75" customHeight="1">
      <c r="A28" s="140" t="s">
        <v>28</v>
      </c>
      <c r="B28" s="138"/>
      <c r="C28" s="138"/>
      <c r="D28" s="138"/>
      <c r="E28" s="138"/>
      <c r="F28" s="138"/>
      <c r="G28" s="138"/>
      <c r="H28" s="138"/>
      <c r="I28" s="138"/>
    </row>
    <row r="29" spans="1:9" ht="15.75" customHeight="1">
      <c r="A29" s="117" t="s">
        <v>29</v>
      </c>
      <c r="B29" s="119" t="s">
        <v>78</v>
      </c>
      <c r="C29" s="119" t="s">
        <v>78</v>
      </c>
      <c r="D29" s="119" t="s">
        <v>78</v>
      </c>
      <c r="E29" s="119" t="s">
        <v>78</v>
      </c>
      <c r="F29" s="138">
        <v>0.37070000000000003</v>
      </c>
      <c r="G29" s="138">
        <v>1.5</v>
      </c>
      <c r="H29" s="138">
        <v>1.78</v>
      </c>
      <c r="I29" s="138">
        <v>2.17</v>
      </c>
    </row>
    <row r="30" spans="1:9" ht="15.75" customHeight="1">
      <c r="A30" s="140" t="s">
        <v>30</v>
      </c>
      <c r="B30" s="138"/>
      <c r="C30" s="138"/>
      <c r="D30" s="138"/>
      <c r="E30" s="138"/>
      <c r="F30" s="138"/>
      <c r="G30" s="138"/>
      <c r="H30" s="138"/>
      <c r="I30" s="138"/>
    </row>
    <row r="31" spans="1:9" ht="15.75" customHeight="1">
      <c r="A31" s="117" t="s">
        <v>31</v>
      </c>
      <c r="B31" s="193" t="s">
        <v>373</v>
      </c>
      <c r="C31" s="193" t="s">
        <v>373</v>
      </c>
      <c r="D31" s="193" t="s">
        <v>373</v>
      </c>
      <c r="E31" s="193" t="s">
        <v>373</v>
      </c>
      <c r="F31" s="119" t="s">
        <v>373</v>
      </c>
      <c r="G31" s="119" t="s">
        <v>373</v>
      </c>
      <c r="H31" s="119" t="s">
        <v>373</v>
      </c>
      <c r="I31" s="119" t="s">
        <v>373</v>
      </c>
    </row>
    <row r="32" spans="1:9" ht="15.75" customHeight="1">
      <c r="A32" s="140" t="s">
        <v>32</v>
      </c>
      <c r="B32" s="138"/>
      <c r="C32" s="138"/>
      <c r="D32" s="138"/>
      <c r="E32" s="138"/>
      <c r="F32" s="138"/>
      <c r="G32" s="138"/>
      <c r="H32" s="138"/>
      <c r="I32" s="138"/>
    </row>
    <row r="33" spans="1:9" ht="15.75" customHeight="1">
      <c r="A33" s="117" t="s">
        <v>33</v>
      </c>
      <c r="B33" s="138">
        <v>24.795</v>
      </c>
      <c r="C33" s="138">
        <v>29.262</v>
      </c>
      <c r="D33" s="138">
        <v>32.486</v>
      </c>
      <c r="E33" s="138">
        <v>36.618</v>
      </c>
      <c r="F33" s="138">
        <v>35.609</v>
      </c>
      <c r="G33" s="138">
        <v>39.32</v>
      </c>
      <c r="H33" s="138">
        <v>42.84</v>
      </c>
      <c r="I33" s="138">
        <v>43.83</v>
      </c>
    </row>
    <row r="34" spans="1:9" ht="15.75" customHeight="1">
      <c r="A34" s="143" t="s">
        <v>34</v>
      </c>
      <c r="B34" s="144"/>
      <c r="C34" s="144"/>
      <c r="D34" s="144"/>
      <c r="E34" s="144"/>
      <c r="F34" s="144"/>
      <c r="G34" s="144"/>
      <c r="H34" s="144"/>
      <c r="I34" s="144"/>
    </row>
    <row r="35" spans="1:9" ht="15.75" customHeight="1">
      <c r="A35" s="262" t="s">
        <v>378</v>
      </c>
      <c r="B35" s="262"/>
      <c r="C35" s="262"/>
      <c r="D35" s="262"/>
      <c r="E35" s="262"/>
      <c r="F35" s="262"/>
      <c r="G35" s="262"/>
      <c r="H35" s="262"/>
      <c r="I35" s="262"/>
    </row>
    <row r="36" spans="1:9" ht="15.75" customHeight="1">
      <c r="A36" s="260" t="s">
        <v>377</v>
      </c>
      <c r="B36" s="260"/>
      <c r="C36" s="260"/>
      <c r="D36" s="260"/>
      <c r="E36" s="260"/>
      <c r="F36" s="260"/>
      <c r="G36" s="260"/>
      <c r="H36" s="260"/>
      <c r="I36" s="260"/>
    </row>
    <row r="37" spans="1:9" ht="15.75" customHeight="1">
      <c r="A37" s="260"/>
      <c r="B37" s="260"/>
      <c r="C37" s="260"/>
      <c r="D37" s="260"/>
      <c r="E37" s="260"/>
      <c r="F37" s="260"/>
      <c r="G37" s="260"/>
      <c r="H37" s="260"/>
      <c r="I37" s="260"/>
    </row>
    <row r="38" ht="15.75" customHeight="1"/>
  </sheetData>
  <mergeCells count="2">
    <mergeCell ref="A35:I35"/>
    <mergeCell ref="A36:I37"/>
  </mergeCells>
  <printOptions/>
  <pageMargins left="0.75" right="0.75" top="1" bottom="1" header="0.5" footer="0.5"/>
  <pageSetup fitToHeight="1" fitToWidth="1" horizontalDpi="600" verticalDpi="600" orientation="portrait" paperSize="9" scale="7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A1" sqref="A1"/>
    </sheetView>
  </sheetViews>
  <sheetFormatPr defaultColWidth="11.421875" defaultRowHeight="12.75"/>
  <cols>
    <col min="1" max="1" width="52.7109375" style="0" customWidth="1"/>
    <col min="2" max="10" width="8.7109375" style="0" customWidth="1"/>
  </cols>
  <sheetData>
    <row r="1" spans="1:9" ht="15.75" customHeight="1">
      <c r="A1" s="123" t="s">
        <v>289</v>
      </c>
      <c r="B1" s="121"/>
      <c r="C1" s="121"/>
      <c r="D1" s="121"/>
      <c r="E1" s="121"/>
      <c r="F1" s="121"/>
      <c r="G1" s="121"/>
      <c r="H1" s="121"/>
      <c r="I1" s="121"/>
    </row>
    <row r="2" spans="1:9" ht="15.75" customHeight="1">
      <c r="A2" s="125" t="s">
        <v>290</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37" t="s">
        <v>194</v>
      </c>
      <c r="B5" s="145">
        <f aca="true" t="shared" si="0" ref="B5:I5">B16+B25</f>
        <v>16.1419</v>
      </c>
      <c r="C5" s="145">
        <f t="shared" si="0"/>
        <v>22.3577</v>
      </c>
      <c r="D5" s="145">
        <f t="shared" si="0"/>
        <v>31.674999999999997</v>
      </c>
      <c r="E5" s="145">
        <f t="shared" si="0"/>
        <v>42.999961</v>
      </c>
      <c r="F5" s="145">
        <f t="shared" si="0"/>
        <v>55.881602</v>
      </c>
      <c r="G5" s="145">
        <f t="shared" si="0"/>
        <v>75.42386</v>
      </c>
      <c r="H5" s="145">
        <f t="shared" si="0"/>
        <v>100.83149999999999</v>
      </c>
      <c r="I5" s="145">
        <f t="shared" si="0"/>
        <v>125.9612</v>
      </c>
    </row>
    <row r="6" spans="1:9" ht="15.75" customHeight="1">
      <c r="A6" s="139" t="s">
        <v>195</v>
      </c>
      <c r="B6" s="138"/>
      <c r="C6" s="138"/>
      <c r="D6" s="138"/>
      <c r="E6" s="138"/>
      <c r="F6" s="138"/>
      <c r="G6" s="138"/>
      <c r="H6" s="138"/>
      <c r="I6" s="132"/>
    </row>
    <row r="7" spans="1:9" ht="15.75" customHeight="1">
      <c r="A7" s="117" t="s">
        <v>27</v>
      </c>
      <c r="B7" s="119" t="s">
        <v>78</v>
      </c>
      <c r="C7" s="119" t="s">
        <v>78</v>
      </c>
      <c r="D7" s="119" t="s">
        <v>78</v>
      </c>
      <c r="E7" s="119" t="s">
        <v>78</v>
      </c>
      <c r="F7" s="138">
        <f>F18+F27</f>
        <v>42.858902</v>
      </c>
      <c r="G7" s="138">
        <f>G18+G27</f>
        <v>59.995599999999996</v>
      </c>
      <c r="H7" s="138">
        <f>H18+H27</f>
        <v>82.77199999999999</v>
      </c>
      <c r="I7" s="138">
        <f>I18+I27</f>
        <v>106.0702</v>
      </c>
    </row>
    <row r="8" spans="1:9" ht="15.75" customHeight="1">
      <c r="A8" s="140" t="s">
        <v>28</v>
      </c>
      <c r="B8" s="138"/>
      <c r="C8" s="138"/>
      <c r="D8" s="138"/>
      <c r="E8" s="138"/>
      <c r="F8" s="138"/>
      <c r="G8" s="138"/>
      <c r="H8" s="138"/>
      <c r="I8" s="138"/>
    </row>
    <row r="9" spans="1:9" ht="15.75" customHeight="1">
      <c r="A9" s="117" t="s">
        <v>29</v>
      </c>
      <c r="B9" s="119" t="s">
        <v>78</v>
      </c>
      <c r="C9" s="119" t="s">
        <v>78</v>
      </c>
      <c r="D9" s="119" t="s">
        <v>78</v>
      </c>
      <c r="E9" s="119" t="s">
        <v>78</v>
      </c>
      <c r="F9" s="138">
        <f>F20+F29</f>
        <v>3.0115000000000003</v>
      </c>
      <c r="G9" s="138">
        <f>G20+G29</f>
        <v>3.6715999999999998</v>
      </c>
      <c r="H9" s="138">
        <f>H20+H29</f>
        <v>4.970199999999999</v>
      </c>
      <c r="I9" s="138">
        <f>I20+I29</f>
        <v>6.4946</v>
      </c>
    </row>
    <row r="10" spans="1:9" ht="15.75" customHeight="1">
      <c r="A10" s="140" t="s">
        <v>30</v>
      </c>
      <c r="B10" s="138"/>
      <c r="C10" s="138"/>
      <c r="D10" s="138"/>
      <c r="E10" s="138"/>
      <c r="F10" s="138"/>
      <c r="G10" s="138"/>
      <c r="H10" s="138"/>
      <c r="I10" s="138"/>
    </row>
    <row r="11" spans="1:9" ht="15.75" customHeight="1">
      <c r="A11" s="117" t="s">
        <v>31</v>
      </c>
      <c r="B11" s="119" t="s">
        <v>78</v>
      </c>
      <c r="C11" s="119" t="s">
        <v>78</v>
      </c>
      <c r="D11" s="119" t="s">
        <v>78</v>
      </c>
      <c r="E11" s="119" t="s">
        <v>78</v>
      </c>
      <c r="F11" s="138">
        <f>F22+F31</f>
        <v>0.414</v>
      </c>
      <c r="G11" s="138">
        <f>G22+G31</f>
        <v>0.4883</v>
      </c>
      <c r="H11" s="138">
        <f>H22+H31</f>
        <v>0.8286</v>
      </c>
      <c r="I11" s="138">
        <f>I22+I31</f>
        <v>0.8421</v>
      </c>
    </row>
    <row r="12" spans="1:9" ht="15.75" customHeight="1">
      <c r="A12" s="140" t="s">
        <v>32</v>
      </c>
      <c r="B12" s="138"/>
      <c r="C12" s="138"/>
      <c r="D12" s="138"/>
      <c r="E12" s="138"/>
      <c r="F12" s="138"/>
      <c r="G12" s="138"/>
      <c r="H12" s="138"/>
      <c r="I12" s="138"/>
    </row>
    <row r="13" spans="1:9" ht="15.75" customHeight="1">
      <c r="A13" s="117" t="s">
        <v>33</v>
      </c>
      <c r="B13" s="138">
        <f aca="true" t="shared" si="1" ref="B13:H13">B33</f>
        <v>5.1377</v>
      </c>
      <c r="C13" s="138">
        <f t="shared" si="1"/>
        <v>5.7533</v>
      </c>
      <c r="D13" s="138">
        <f t="shared" si="1"/>
        <v>6.7299</v>
      </c>
      <c r="E13" s="138">
        <f t="shared" si="1"/>
        <v>8.2107</v>
      </c>
      <c r="F13" s="138">
        <f t="shared" si="1"/>
        <v>9.5972</v>
      </c>
      <c r="G13" s="138">
        <f t="shared" si="1"/>
        <v>11.26836</v>
      </c>
      <c r="H13" s="138">
        <f t="shared" si="1"/>
        <v>12.2607</v>
      </c>
      <c r="I13" s="138">
        <f>I33</f>
        <v>12.5543</v>
      </c>
    </row>
    <row r="14" spans="1:9" ht="15.75" customHeight="1">
      <c r="A14" s="140" t="s">
        <v>34</v>
      </c>
      <c r="B14" s="138"/>
      <c r="C14" s="138"/>
      <c r="D14" s="138"/>
      <c r="E14" s="138"/>
      <c r="F14" s="138"/>
      <c r="G14" s="138"/>
      <c r="H14" s="138"/>
      <c r="I14" s="132"/>
    </row>
    <row r="15" spans="1:9" ht="15.75" customHeight="1">
      <c r="A15" s="141"/>
      <c r="B15" s="138"/>
      <c r="C15" s="138"/>
      <c r="D15" s="138"/>
      <c r="E15" s="138"/>
      <c r="F15" s="138"/>
      <c r="G15" s="138"/>
      <c r="H15" s="138"/>
      <c r="I15" s="132"/>
    </row>
    <row r="16" spans="1:9" ht="15.75" customHeight="1">
      <c r="A16" s="142" t="s">
        <v>284</v>
      </c>
      <c r="B16" s="82">
        <f>8.0845+0.318</f>
        <v>8.4025</v>
      </c>
      <c r="C16" s="92">
        <f>13.2899+0.858</f>
        <v>14.1479</v>
      </c>
      <c r="D16" s="82">
        <f>19.7668+2.069</f>
        <v>21.8358</v>
      </c>
      <c r="E16" s="82">
        <v>33.209</v>
      </c>
      <c r="F16" s="82">
        <f>SUM(F18+F20+F22)</f>
        <v>41.8452</v>
      </c>
      <c r="G16" s="82">
        <f>SUM(G18+G20+G22)</f>
        <v>58.5561</v>
      </c>
      <c r="H16" s="82">
        <f>H18+H20+H22</f>
        <v>80.97399999999999</v>
      </c>
      <c r="I16" s="82">
        <f>I18+I20+I22</f>
        <v>104.4183</v>
      </c>
    </row>
    <row r="17" spans="1:9" ht="15.75" customHeight="1">
      <c r="A17" s="107" t="s">
        <v>285</v>
      </c>
      <c r="B17" s="81"/>
      <c r="C17" s="81"/>
      <c r="D17" s="81"/>
      <c r="E17" s="81"/>
      <c r="F17" s="81"/>
      <c r="G17" s="81"/>
      <c r="H17" s="81"/>
      <c r="I17" s="132"/>
    </row>
    <row r="18" spans="1:9" ht="15.75" customHeight="1">
      <c r="A18" s="117" t="s">
        <v>27</v>
      </c>
      <c r="B18" s="90" t="s">
        <v>78</v>
      </c>
      <c r="C18" s="90" t="s">
        <v>78</v>
      </c>
      <c r="D18" s="90" t="s">
        <v>78</v>
      </c>
      <c r="E18" s="90" t="s">
        <v>78</v>
      </c>
      <c r="F18" s="81">
        <v>38.5271</v>
      </c>
      <c r="G18" s="81">
        <v>54.6297</v>
      </c>
      <c r="H18" s="81">
        <v>75.4425</v>
      </c>
      <c r="I18" s="81">
        <v>97.4283</v>
      </c>
    </row>
    <row r="19" spans="1:9" ht="15.75" customHeight="1">
      <c r="A19" s="140" t="s">
        <v>28</v>
      </c>
      <c r="B19" s="90"/>
      <c r="C19" s="81"/>
      <c r="D19" s="81"/>
      <c r="E19" s="81"/>
      <c r="F19" s="81"/>
      <c r="G19" s="81"/>
      <c r="H19" s="81"/>
      <c r="I19" s="81"/>
    </row>
    <row r="20" spans="1:9" ht="15.75" customHeight="1">
      <c r="A20" s="117" t="s">
        <v>29</v>
      </c>
      <c r="B20" s="90" t="s">
        <v>78</v>
      </c>
      <c r="C20" s="90" t="s">
        <v>78</v>
      </c>
      <c r="D20" s="90" t="s">
        <v>78</v>
      </c>
      <c r="E20" s="90" t="s">
        <v>78</v>
      </c>
      <c r="F20" s="81">
        <v>2.9041</v>
      </c>
      <c r="G20" s="81">
        <v>3.4381</v>
      </c>
      <c r="H20" s="81">
        <v>4.7029</v>
      </c>
      <c r="I20" s="81">
        <v>6.1479</v>
      </c>
    </row>
    <row r="21" spans="1:9" ht="15.75" customHeight="1">
      <c r="A21" s="140" t="s">
        <v>30</v>
      </c>
      <c r="B21" s="90"/>
      <c r="C21" s="81"/>
      <c r="D21" s="81"/>
      <c r="E21" s="81"/>
      <c r="F21" s="81"/>
      <c r="G21" s="81"/>
      <c r="H21" s="81"/>
      <c r="I21" s="81"/>
    </row>
    <row r="22" spans="1:9" ht="15.75" customHeight="1">
      <c r="A22" s="117" t="s">
        <v>31</v>
      </c>
      <c r="B22" s="90" t="s">
        <v>78</v>
      </c>
      <c r="C22" s="90" t="s">
        <v>78</v>
      </c>
      <c r="D22" s="90" t="s">
        <v>78</v>
      </c>
      <c r="E22" s="90" t="s">
        <v>78</v>
      </c>
      <c r="F22" s="81">
        <v>0.414</v>
      </c>
      <c r="G22" s="81">
        <v>0.4883</v>
      </c>
      <c r="H22" s="81">
        <v>0.8286</v>
      </c>
      <c r="I22" s="81">
        <v>0.8421</v>
      </c>
    </row>
    <row r="23" spans="1:9" ht="15.75" customHeight="1">
      <c r="A23" s="140" t="s">
        <v>32</v>
      </c>
      <c r="B23" s="81"/>
      <c r="C23" s="81"/>
      <c r="D23" s="81"/>
      <c r="E23" s="81"/>
      <c r="F23" s="81"/>
      <c r="G23" s="81"/>
      <c r="H23" s="81"/>
      <c r="I23" s="100"/>
    </row>
    <row r="24" spans="1:9" ht="15.75" customHeight="1">
      <c r="A24" s="141"/>
      <c r="B24" s="81"/>
      <c r="C24" s="81"/>
      <c r="D24" s="81"/>
      <c r="E24" s="81"/>
      <c r="F24" s="81"/>
      <c r="G24" s="81"/>
      <c r="H24" s="81"/>
      <c r="I24" s="100"/>
    </row>
    <row r="25" spans="1:9" ht="15.75" customHeight="1">
      <c r="A25" s="137" t="s">
        <v>283</v>
      </c>
      <c r="B25" s="82">
        <f>SUM(B27:B33)</f>
        <v>7.7394</v>
      </c>
      <c r="C25" s="82">
        <f>SUM(C27:C33)</f>
        <v>8.209800000000001</v>
      </c>
      <c r="D25" s="82">
        <f>SUM(D27:D33)</f>
        <v>9.8392</v>
      </c>
      <c r="E25" s="82">
        <f>SUM(E27:E33)</f>
        <v>9.790961</v>
      </c>
      <c r="F25" s="82">
        <f>SUM(F27:F33)</f>
        <v>14.036402</v>
      </c>
      <c r="G25" s="82">
        <f>G27+G29+G33</f>
        <v>16.86776</v>
      </c>
      <c r="H25" s="82">
        <f>H27+H29+H33</f>
        <v>19.8575</v>
      </c>
      <c r="I25" s="82">
        <f>I27+I29+I33</f>
        <v>21.5429</v>
      </c>
    </row>
    <row r="26" spans="1:9" ht="15.75" customHeight="1">
      <c r="A26" s="139" t="s">
        <v>286</v>
      </c>
      <c r="B26" s="81"/>
      <c r="C26" s="81"/>
      <c r="D26" s="81"/>
      <c r="E26" s="81"/>
      <c r="F26" s="81"/>
      <c r="G26" s="81"/>
      <c r="H26" s="81"/>
      <c r="I26" s="100"/>
    </row>
    <row r="27" spans="1:9" ht="15.75" customHeight="1">
      <c r="A27" s="117" t="s">
        <v>27</v>
      </c>
      <c r="B27" s="81">
        <v>2.6017</v>
      </c>
      <c r="C27" s="81">
        <v>2.4565</v>
      </c>
      <c r="D27" s="81">
        <v>3.1093</v>
      </c>
      <c r="E27" s="81">
        <v>1.580261</v>
      </c>
      <c r="F27" s="81">
        <v>4.331802</v>
      </c>
      <c r="G27" s="81">
        <v>5.3659</v>
      </c>
      <c r="H27" s="81">
        <v>7.3295</v>
      </c>
      <c r="I27" s="81">
        <v>8.6419</v>
      </c>
    </row>
    <row r="28" spans="1:9" ht="15.75" customHeight="1">
      <c r="A28" s="140" t="s">
        <v>28</v>
      </c>
      <c r="B28" s="81"/>
      <c r="C28" s="81"/>
      <c r="D28" s="81"/>
      <c r="E28" s="81"/>
      <c r="F28" s="81"/>
      <c r="G28" s="81"/>
      <c r="H28" s="81"/>
      <c r="I28" s="81"/>
    </row>
    <row r="29" spans="1:9" ht="15.75" customHeight="1">
      <c r="A29" s="117" t="s">
        <v>29</v>
      </c>
      <c r="B29" s="90" t="s">
        <v>78</v>
      </c>
      <c r="C29" s="90" t="s">
        <v>78</v>
      </c>
      <c r="D29" s="90" t="s">
        <v>78</v>
      </c>
      <c r="E29" s="90" t="s">
        <v>78</v>
      </c>
      <c r="F29" s="81">
        <v>0.1074</v>
      </c>
      <c r="G29" s="81">
        <v>0.2335</v>
      </c>
      <c r="H29" s="81">
        <v>0.2673</v>
      </c>
      <c r="I29" s="81">
        <v>0.3467</v>
      </c>
    </row>
    <row r="30" spans="1:9" ht="15.75" customHeight="1">
      <c r="A30" s="140" t="s">
        <v>30</v>
      </c>
      <c r="B30" s="81"/>
      <c r="C30" s="81"/>
      <c r="D30" s="81"/>
      <c r="E30" s="81"/>
      <c r="F30" s="81"/>
      <c r="G30" s="81"/>
      <c r="H30" s="81"/>
      <c r="I30" s="81"/>
    </row>
    <row r="31" spans="1:9" ht="15.75" customHeight="1">
      <c r="A31" s="117" t="s">
        <v>31</v>
      </c>
      <c r="B31" s="90" t="s">
        <v>373</v>
      </c>
      <c r="C31" s="90" t="s">
        <v>373</v>
      </c>
      <c r="D31" s="90" t="s">
        <v>373</v>
      </c>
      <c r="E31" s="90" t="s">
        <v>373</v>
      </c>
      <c r="F31" s="81"/>
      <c r="G31" s="81"/>
      <c r="H31" s="81"/>
      <c r="I31" s="81"/>
    </row>
    <row r="32" spans="1:9" ht="15.75" customHeight="1">
      <c r="A32" s="140" t="s">
        <v>32</v>
      </c>
      <c r="B32" s="81"/>
      <c r="C32" s="81"/>
      <c r="D32" s="81"/>
      <c r="E32" s="81"/>
      <c r="F32" s="81"/>
      <c r="G32" s="81"/>
      <c r="H32" s="81"/>
      <c r="I32" s="81"/>
    </row>
    <row r="33" spans="1:9" ht="15.75" customHeight="1">
      <c r="A33" s="117" t="s">
        <v>33</v>
      </c>
      <c r="B33" s="82">
        <v>5.1377</v>
      </c>
      <c r="C33" s="82">
        <v>5.7533</v>
      </c>
      <c r="D33" s="82">
        <v>6.7299</v>
      </c>
      <c r="E33" s="82">
        <v>8.2107</v>
      </c>
      <c r="F33" s="82">
        <v>9.5972</v>
      </c>
      <c r="G33" s="82">
        <v>11.26836</v>
      </c>
      <c r="H33" s="82">
        <v>12.2607</v>
      </c>
      <c r="I33" s="82">
        <v>12.5543</v>
      </c>
    </row>
    <row r="34" spans="1:9" ht="15.75" customHeight="1">
      <c r="A34" s="143" t="s">
        <v>34</v>
      </c>
      <c r="B34" s="144"/>
      <c r="C34" s="144"/>
      <c r="D34" s="144"/>
      <c r="E34" s="144"/>
      <c r="F34" s="144"/>
      <c r="G34" s="144"/>
      <c r="H34" s="144"/>
      <c r="I34" s="128"/>
    </row>
    <row r="35" spans="1:9" ht="15.75" customHeight="1">
      <c r="A35" s="262" t="s">
        <v>35</v>
      </c>
      <c r="B35" s="262"/>
      <c r="C35" s="262"/>
      <c r="D35" s="262"/>
      <c r="E35" s="262"/>
      <c r="F35" s="262"/>
      <c r="G35" s="262"/>
      <c r="H35" s="262"/>
      <c r="I35" s="262"/>
    </row>
    <row r="36" spans="1:9" ht="15.75" customHeight="1">
      <c r="A36" s="260" t="s">
        <v>379</v>
      </c>
      <c r="B36" s="260"/>
      <c r="C36" s="260"/>
      <c r="D36" s="260"/>
      <c r="E36" s="260"/>
      <c r="F36" s="260"/>
      <c r="G36" s="260"/>
      <c r="H36" s="260"/>
      <c r="I36" s="260"/>
    </row>
    <row r="37" spans="1:9" ht="15.75" customHeight="1">
      <c r="A37" s="260"/>
      <c r="B37" s="260"/>
      <c r="C37" s="260"/>
      <c r="D37" s="260"/>
      <c r="E37" s="260"/>
      <c r="F37" s="260"/>
      <c r="G37" s="260"/>
      <c r="H37" s="260"/>
      <c r="I37" s="260"/>
    </row>
    <row r="38" ht="15.75" customHeight="1"/>
  </sheetData>
  <mergeCells count="2">
    <mergeCell ref="A35:I35"/>
    <mergeCell ref="A36:I37"/>
  </mergeCells>
  <printOptions/>
  <pageMargins left="0.75" right="0.75" top="1" bottom="1" header="0.5" footer="0.5"/>
  <pageSetup fitToHeight="1" fitToWidth="1"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1" sqref="A1"/>
    </sheetView>
  </sheetViews>
  <sheetFormatPr defaultColWidth="11.421875" defaultRowHeight="12.75"/>
  <cols>
    <col min="1" max="1" width="54.00390625" style="0" customWidth="1"/>
    <col min="2" max="10" width="8.7109375" style="0" customWidth="1"/>
  </cols>
  <sheetData>
    <row r="1" spans="1:9" ht="15.75" customHeight="1">
      <c r="A1" s="123" t="s">
        <v>291</v>
      </c>
      <c r="B1" s="121"/>
      <c r="C1" s="121"/>
      <c r="D1" s="121"/>
      <c r="E1" s="121"/>
      <c r="F1" s="121"/>
      <c r="G1" s="121"/>
      <c r="H1" s="121"/>
      <c r="I1" s="121"/>
    </row>
    <row r="2" spans="1:9" ht="15.75" customHeight="1">
      <c r="A2" s="125" t="s">
        <v>292</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42" t="s">
        <v>194</v>
      </c>
      <c r="B5" s="82">
        <f aca="true" t="shared" si="0" ref="B5:I5">B20+B29</f>
        <v>66.1</v>
      </c>
      <c r="C5" s="82">
        <f t="shared" si="0"/>
        <v>70.1</v>
      </c>
      <c r="D5" s="82">
        <f t="shared" si="0"/>
        <v>74.6</v>
      </c>
      <c r="E5" s="82">
        <f t="shared" si="0"/>
        <v>80.30000000000001</v>
      </c>
      <c r="F5" s="82">
        <f t="shared" si="0"/>
        <v>87.40899999999999</v>
      </c>
      <c r="G5" s="82">
        <f t="shared" si="0"/>
        <v>97.6</v>
      </c>
      <c r="H5" s="82">
        <f t="shared" si="0"/>
        <v>103.9</v>
      </c>
      <c r="I5" s="82">
        <f t="shared" si="0"/>
        <v>107.1</v>
      </c>
    </row>
    <row r="6" spans="1:9" ht="15.75" customHeight="1">
      <c r="A6" s="107" t="s">
        <v>195</v>
      </c>
      <c r="B6" s="81"/>
      <c r="C6" s="81"/>
      <c r="D6" s="81"/>
      <c r="E6" s="81"/>
      <c r="F6" s="81"/>
      <c r="G6" s="81"/>
      <c r="H6" s="138"/>
      <c r="I6" s="132"/>
    </row>
    <row r="7" spans="1:9" ht="15.75" customHeight="1">
      <c r="A7" s="107"/>
      <c r="B7" s="81"/>
      <c r="C7" s="81"/>
      <c r="D7" s="81"/>
      <c r="E7" s="81"/>
      <c r="F7" s="81"/>
      <c r="G7" s="81"/>
      <c r="H7" s="138"/>
      <c r="I7" s="132"/>
    </row>
    <row r="8" spans="1:9" ht="15.75" customHeight="1">
      <c r="A8" s="117" t="s">
        <v>27</v>
      </c>
      <c r="B8" s="90" t="s">
        <v>78</v>
      </c>
      <c r="C8" s="90" t="s">
        <v>78</v>
      </c>
      <c r="D8" s="90" t="s">
        <v>78</v>
      </c>
      <c r="E8" s="90" t="s">
        <v>78</v>
      </c>
      <c r="F8" s="81">
        <f>F22+F31</f>
        <v>85.92102</v>
      </c>
      <c r="G8" s="81">
        <f>G22+G31</f>
        <v>95.2</v>
      </c>
      <c r="H8" s="81">
        <f>H22+H31</f>
        <v>100.9</v>
      </c>
      <c r="I8" s="119">
        <v>103.5</v>
      </c>
    </row>
    <row r="9" spans="1:9" ht="15.75" customHeight="1">
      <c r="A9" s="140" t="s">
        <v>28</v>
      </c>
      <c r="B9" s="130"/>
      <c r="C9" s="130"/>
      <c r="D9" s="130"/>
      <c r="E9" s="130"/>
      <c r="F9" s="100"/>
      <c r="G9" s="100"/>
      <c r="H9" s="100"/>
      <c r="I9" s="100"/>
    </row>
    <row r="10" spans="1:9" ht="15.75" customHeight="1">
      <c r="A10" s="117" t="s">
        <v>29</v>
      </c>
      <c r="B10" s="90" t="s">
        <v>78</v>
      </c>
      <c r="C10" s="90" t="s">
        <v>78</v>
      </c>
      <c r="D10" s="90" t="s">
        <v>78</v>
      </c>
      <c r="E10" s="90" t="s">
        <v>78</v>
      </c>
      <c r="F10" s="81">
        <f>F24+F33</f>
        <v>1.15598</v>
      </c>
      <c r="G10" s="81">
        <f>G24+G33</f>
        <v>1.9</v>
      </c>
      <c r="H10" s="81">
        <f>H24+H33</f>
        <v>2.4000000000000004</v>
      </c>
      <c r="I10" s="119" t="s">
        <v>78</v>
      </c>
    </row>
    <row r="11" spans="1:9" ht="15.75" customHeight="1">
      <c r="A11" s="140" t="s">
        <v>30</v>
      </c>
      <c r="B11" s="130"/>
      <c r="C11" s="130"/>
      <c r="D11" s="130"/>
      <c r="E11" s="130"/>
      <c r="F11" s="100"/>
      <c r="G11" s="100"/>
      <c r="H11" s="100"/>
      <c r="I11" s="100"/>
    </row>
    <row r="12" spans="1:9" ht="15.75" customHeight="1">
      <c r="A12" s="117" t="s">
        <v>31</v>
      </c>
      <c r="B12" s="90" t="s">
        <v>78</v>
      </c>
      <c r="C12" s="90" t="s">
        <v>78</v>
      </c>
      <c r="D12" s="90" t="s">
        <v>78</v>
      </c>
      <c r="E12" s="90" t="s">
        <v>78</v>
      </c>
      <c r="F12" s="81">
        <f>+F26</f>
        <v>0.332</v>
      </c>
      <c r="G12" s="81">
        <f>+G26</f>
        <v>0.5</v>
      </c>
      <c r="H12" s="81">
        <f>+H26</f>
        <v>0.6</v>
      </c>
      <c r="I12" s="119" t="s">
        <v>78</v>
      </c>
    </row>
    <row r="13" spans="1:9" ht="15.75" customHeight="1">
      <c r="A13" s="140" t="s">
        <v>32</v>
      </c>
      <c r="B13" s="100"/>
      <c r="C13" s="100"/>
      <c r="D13" s="100"/>
      <c r="E13" s="100"/>
      <c r="F13" s="100"/>
      <c r="G13" s="100"/>
      <c r="H13" s="100"/>
      <c r="I13" s="132"/>
    </row>
    <row r="14" spans="1:9" ht="15.75" customHeight="1">
      <c r="A14" s="105"/>
      <c r="B14" s="100"/>
      <c r="C14" s="100"/>
      <c r="D14" s="100"/>
      <c r="E14" s="100"/>
      <c r="F14" s="100"/>
      <c r="G14" s="100"/>
      <c r="H14" s="100"/>
      <c r="I14" s="132"/>
    </row>
    <row r="15" spans="1:9" ht="15.75" customHeight="1">
      <c r="A15" s="104" t="s">
        <v>38</v>
      </c>
      <c r="B15" s="119" t="s">
        <v>78</v>
      </c>
      <c r="C15" s="119" t="s">
        <v>78</v>
      </c>
      <c r="D15" s="119" t="s">
        <v>78</v>
      </c>
      <c r="E15" s="119" t="s">
        <v>78</v>
      </c>
      <c r="F15" s="119" t="s">
        <v>78</v>
      </c>
      <c r="G15" s="119" t="s">
        <v>78</v>
      </c>
      <c r="H15" s="138">
        <v>50.4</v>
      </c>
      <c r="I15" s="119">
        <v>51.2</v>
      </c>
    </row>
    <row r="16" spans="1:9" ht="15.75" customHeight="1">
      <c r="A16" s="105" t="s">
        <v>39</v>
      </c>
      <c r="B16" s="119"/>
      <c r="C16" s="138"/>
      <c r="D16" s="138"/>
      <c r="E16" s="138"/>
      <c r="F16" s="138"/>
      <c r="G16" s="138"/>
      <c r="H16" s="100"/>
      <c r="I16" s="132"/>
    </row>
    <row r="17" spans="1:9" ht="15.75" customHeight="1">
      <c r="A17" s="104" t="s">
        <v>40</v>
      </c>
      <c r="B17" s="119" t="s">
        <v>78</v>
      </c>
      <c r="C17" s="119" t="s">
        <v>78</v>
      </c>
      <c r="D17" s="119" t="s">
        <v>78</v>
      </c>
      <c r="E17" s="119" t="s">
        <v>78</v>
      </c>
      <c r="F17" s="119" t="s">
        <v>78</v>
      </c>
      <c r="G17" s="119" t="s">
        <v>78</v>
      </c>
      <c r="H17" s="138">
        <v>50.5</v>
      </c>
      <c r="I17" s="119">
        <v>52.3</v>
      </c>
    </row>
    <row r="18" spans="1:9" ht="15.75" customHeight="1">
      <c r="A18" s="105" t="s">
        <v>41</v>
      </c>
      <c r="B18" s="138"/>
      <c r="C18" s="138"/>
      <c r="D18" s="138"/>
      <c r="E18" s="138"/>
      <c r="F18" s="138"/>
      <c r="G18" s="138"/>
      <c r="H18" s="100"/>
      <c r="I18" s="131"/>
    </row>
    <row r="19" spans="1:9" ht="15.75" customHeight="1">
      <c r="A19" s="105"/>
      <c r="B19" s="138"/>
      <c r="C19" s="138"/>
      <c r="D19" s="138"/>
      <c r="E19" s="138"/>
      <c r="F19" s="138"/>
      <c r="G19" s="138"/>
      <c r="H19" s="100"/>
      <c r="I19" s="131"/>
    </row>
    <row r="20" spans="1:9" ht="15.75" customHeight="1">
      <c r="A20" s="142" t="s">
        <v>293</v>
      </c>
      <c r="B20" s="82">
        <v>27.1</v>
      </c>
      <c r="C20" s="82">
        <v>28.8</v>
      </c>
      <c r="D20" s="82">
        <v>30.7</v>
      </c>
      <c r="E20" s="82">
        <v>33.1</v>
      </c>
      <c r="F20" s="82">
        <f>SUM(F22:F26)</f>
        <v>36.579</v>
      </c>
      <c r="G20" s="82">
        <f>SUM(G22:G26)</f>
        <v>41.5</v>
      </c>
      <c r="H20" s="145">
        <f>SUM(H22:H26)</f>
        <v>44.1</v>
      </c>
      <c r="I20" s="145">
        <f>SUM(I22:I26)</f>
        <v>46.300000000000004</v>
      </c>
    </row>
    <row r="21" spans="1:9" ht="15.75" customHeight="1">
      <c r="A21" s="107" t="s">
        <v>294</v>
      </c>
      <c r="B21" s="81"/>
      <c r="C21" s="81"/>
      <c r="D21" s="81"/>
      <c r="E21" s="81"/>
      <c r="F21" s="81"/>
      <c r="G21" s="81"/>
      <c r="H21" s="138"/>
      <c r="I21" s="138"/>
    </row>
    <row r="22" spans="1:9" ht="15.75" customHeight="1">
      <c r="A22" s="117" t="s">
        <v>27</v>
      </c>
      <c r="B22" s="119" t="s">
        <v>78</v>
      </c>
      <c r="C22" s="119" t="s">
        <v>78</v>
      </c>
      <c r="D22" s="119" t="s">
        <v>78</v>
      </c>
      <c r="E22" s="119" t="s">
        <v>78</v>
      </c>
      <c r="F22" s="81">
        <v>35.36602</v>
      </c>
      <c r="G22" s="81">
        <v>39.7</v>
      </c>
      <c r="H22" s="138">
        <v>41.9</v>
      </c>
      <c r="I22" s="138">
        <v>43.6</v>
      </c>
    </row>
    <row r="23" spans="1:9" ht="15.75" customHeight="1">
      <c r="A23" s="140" t="s">
        <v>28</v>
      </c>
      <c r="B23" s="119"/>
      <c r="C23" s="119"/>
      <c r="D23" s="119"/>
      <c r="E23" s="119"/>
      <c r="F23" s="81"/>
      <c r="G23" s="81"/>
      <c r="H23" s="138"/>
      <c r="I23" s="138"/>
    </row>
    <row r="24" spans="1:9" ht="15.75" customHeight="1">
      <c r="A24" s="117" t="s">
        <v>29</v>
      </c>
      <c r="B24" s="119" t="s">
        <v>78</v>
      </c>
      <c r="C24" s="119" t="s">
        <v>78</v>
      </c>
      <c r="D24" s="119" t="s">
        <v>78</v>
      </c>
      <c r="E24" s="119" t="s">
        <v>78</v>
      </c>
      <c r="F24" s="81">
        <v>0.88098</v>
      </c>
      <c r="G24" s="81">
        <v>1.3</v>
      </c>
      <c r="H24" s="138">
        <v>1.6</v>
      </c>
      <c r="I24" s="138">
        <v>2</v>
      </c>
    </row>
    <row r="25" spans="1:9" ht="15.75" customHeight="1">
      <c r="A25" s="140" t="s">
        <v>30</v>
      </c>
      <c r="B25" s="119"/>
      <c r="C25" s="119"/>
      <c r="D25" s="119"/>
      <c r="E25" s="119"/>
      <c r="F25" s="81"/>
      <c r="G25" s="81"/>
      <c r="H25" s="138"/>
      <c r="I25" s="138"/>
    </row>
    <row r="26" spans="1:9" ht="15.75" customHeight="1">
      <c r="A26" s="117" t="s">
        <v>31</v>
      </c>
      <c r="B26" s="119" t="s">
        <v>78</v>
      </c>
      <c r="C26" s="119" t="s">
        <v>78</v>
      </c>
      <c r="D26" s="119" t="s">
        <v>78</v>
      </c>
      <c r="E26" s="119" t="s">
        <v>78</v>
      </c>
      <c r="F26" s="81">
        <v>0.332</v>
      </c>
      <c r="G26" s="81">
        <v>0.5</v>
      </c>
      <c r="H26" s="138">
        <v>0.6</v>
      </c>
      <c r="I26" s="138">
        <v>0.7</v>
      </c>
    </row>
    <row r="27" spans="1:9" ht="15.75" customHeight="1">
      <c r="A27" s="140" t="s">
        <v>32</v>
      </c>
      <c r="B27" s="81"/>
      <c r="C27" s="81"/>
      <c r="D27" s="81"/>
      <c r="E27" s="81"/>
      <c r="F27" s="81"/>
      <c r="G27" s="81"/>
      <c r="H27" s="138"/>
      <c r="I27" s="138"/>
    </row>
    <row r="28" spans="1:9" ht="15.75" customHeight="1">
      <c r="A28" s="104"/>
      <c r="B28" s="81"/>
      <c r="C28" s="81"/>
      <c r="D28" s="81"/>
      <c r="E28" s="81"/>
      <c r="F28" s="81"/>
      <c r="G28" s="81"/>
      <c r="H28" s="138"/>
      <c r="I28" s="138"/>
    </row>
    <row r="29" spans="1:9" ht="15.75" customHeight="1">
      <c r="A29" s="142" t="s">
        <v>36</v>
      </c>
      <c r="B29" s="82">
        <v>39</v>
      </c>
      <c r="C29" s="82">
        <v>41.3</v>
      </c>
      <c r="D29" s="82">
        <v>43.9</v>
      </c>
      <c r="E29" s="82">
        <v>47.2</v>
      </c>
      <c r="F29" s="82">
        <f>+F31+F33</f>
        <v>50.83</v>
      </c>
      <c r="G29" s="82">
        <f>+G31+G33</f>
        <v>56.1</v>
      </c>
      <c r="H29" s="82">
        <f>+H31+H33</f>
        <v>59.8</v>
      </c>
      <c r="I29" s="145">
        <v>60.8</v>
      </c>
    </row>
    <row r="30" spans="1:9" ht="15.75" customHeight="1">
      <c r="A30" s="107" t="s">
        <v>37</v>
      </c>
      <c r="B30" s="81"/>
      <c r="C30" s="81"/>
      <c r="D30" s="81"/>
      <c r="E30" s="81"/>
      <c r="F30" s="81"/>
      <c r="G30" s="81"/>
      <c r="H30" s="138"/>
      <c r="I30" s="100"/>
    </row>
    <row r="31" spans="1:9" ht="15.75" customHeight="1">
      <c r="A31" s="117" t="s">
        <v>27</v>
      </c>
      <c r="B31" s="119" t="s">
        <v>78</v>
      </c>
      <c r="C31" s="119" t="s">
        <v>78</v>
      </c>
      <c r="D31" s="119" t="s">
        <v>78</v>
      </c>
      <c r="E31" s="119" t="s">
        <v>78</v>
      </c>
      <c r="F31" s="81">
        <v>50.555</v>
      </c>
      <c r="G31" s="81">
        <v>55.5</v>
      </c>
      <c r="H31" s="138">
        <v>59</v>
      </c>
      <c r="I31" s="114">
        <v>60</v>
      </c>
    </row>
    <row r="32" spans="1:9" ht="15.75" customHeight="1">
      <c r="A32" s="140" t="s">
        <v>28</v>
      </c>
      <c r="B32" s="119"/>
      <c r="C32" s="119"/>
      <c r="D32" s="119"/>
      <c r="E32" s="119"/>
      <c r="F32" s="81"/>
      <c r="G32" s="81"/>
      <c r="H32" s="138"/>
      <c r="I32" s="100"/>
    </row>
    <row r="33" spans="1:9" ht="15.75" customHeight="1">
      <c r="A33" s="117" t="s">
        <v>29</v>
      </c>
      <c r="B33" s="119" t="s">
        <v>78</v>
      </c>
      <c r="C33" s="119" t="s">
        <v>78</v>
      </c>
      <c r="D33" s="119" t="s">
        <v>78</v>
      </c>
      <c r="E33" s="119" t="s">
        <v>78</v>
      </c>
      <c r="F33" s="81">
        <v>0.275</v>
      </c>
      <c r="G33" s="81">
        <v>0.6</v>
      </c>
      <c r="H33" s="138">
        <v>0.8</v>
      </c>
      <c r="I33" s="119" t="s">
        <v>78</v>
      </c>
    </row>
    <row r="34" spans="1:9" ht="15.75" customHeight="1">
      <c r="A34" s="140" t="s">
        <v>30</v>
      </c>
      <c r="B34" s="81"/>
      <c r="C34" s="81"/>
      <c r="D34" s="81"/>
      <c r="E34" s="81"/>
      <c r="F34" s="81"/>
      <c r="G34" s="81"/>
      <c r="H34" s="138"/>
      <c r="I34" s="100"/>
    </row>
    <row r="35" spans="1:9" ht="15.75" customHeight="1">
      <c r="A35" s="117" t="s">
        <v>31</v>
      </c>
      <c r="B35" s="90" t="s">
        <v>373</v>
      </c>
      <c r="C35" s="90" t="s">
        <v>373</v>
      </c>
      <c r="D35" s="90" t="s">
        <v>373</v>
      </c>
      <c r="E35" s="90" t="s">
        <v>373</v>
      </c>
      <c r="F35" s="90" t="s">
        <v>373</v>
      </c>
      <c r="G35" s="90" t="s">
        <v>373</v>
      </c>
      <c r="H35" s="90" t="s">
        <v>373</v>
      </c>
      <c r="I35" s="119" t="s">
        <v>78</v>
      </c>
    </row>
    <row r="36" spans="1:9" ht="15.75" customHeight="1">
      <c r="A36" s="143" t="s">
        <v>32</v>
      </c>
      <c r="B36" s="146"/>
      <c r="C36" s="146"/>
      <c r="D36" s="146"/>
      <c r="E36" s="146"/>
      <c r="F36" s="146"/>
      <c r="G36" s="146"/>
      <c r="H36" s="144"/>
      <c r="I36" s="128"/>
    </row>
    <row r="37" spans="1:9" ht="15.75" customHeight="1">
      <c r="A37" s="138" t="s">
        <v>42</v>
      </c>
      <c r="B37" s="138"/>
      <c r="C37" s="138"/>
      <c r="D37" s="138"/>
      <c r="E37" s="138"/>
      <c r="F37" s="138"/>
      <c r="G37" s="138"/>
      <c r="H37" s="138"/>
      <c r="I37" s="100"/>
    </row>
    <row r="38" spans="1:9" ht="15.75" customHeight="1">
      <c r="A38" s="260" t="s">
        <v>380</v>
      </c>
      <c r="B38" s="260"/>
      <c r="C38" s="260"/>
      <c r="D38" s="260"/>
      <c r="E38" s="260"/>
      <c r="F38" s="260"/>
      <c r="G38" s="260"/>
      <c r="H38" s="260"/>
      <c r="I38" s="260"/>
    </row>
    <row r="39" spans="1:9" ht="15.75" customHeight="1">
      <c r="A39" s="260" t="s">
        <v>432</v>
      </c>
      <c r="B39" s="260"/>
      <c r="C39" s="260"/>
      <c r="D39" s="260"/>
      <c r="E39" s="260"/>
      <c r="F39" s="260"/>
      <c r="G39" s="260"/>
      <c r="H39" s="260"/>
      <c r="I39" s="214"/>
    </row>
    <row r="40" spans="1:9" ht="15.75" customHeight="1">
      <c r="A40" s="17"/>
      <c r="B40" s="17"/>
      <c r="C40" s="17"/>
      <c r="D40" s="17"/>
      <c r="E40" s="17"/>
      <c r="F40" s="17"/>
      <c r="G40" s="17"/>
      <c r="H40" s="17"/>
      <c r="I40" s="17"/>
    </row>
    <row r="41" spans="1:9" ht="15">
      <c r="A41" s="17"/>
      <c r="B41" s="17"/>
      <c r="C41" s="17"/>
      <c r="D41" s="17"/>
      <c r="E41" s="17"/>
      <c r="F41" s="17"/>
      <c r="G41" s="17"/>
      <c r="H41" s="17"/>
      <c r="I41" s="17"/>
    </row>
  </sheetData>
  <mergeCells count="2">
    <mergeCell ref="A38:I38"/>
    <mergeCell ref="A39:H39"/>
  </mergeCells>
  <printOptions/>
  <pageMargins left="0.75" right="0.75" top="1" bottom="1" header="0.5" footer="0.5"/>
  <pageSetup fitToHeight="1" fitToWidth="1" horizontalDpi="600" verticalDpi="600" orientation="portrait" paperSize="9" scale="7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39"/>
  <sheetViews>
    <sheetView workbookViewId="0" topLeftCell="A1">
      <selection activeCell="A1" sqref="A1"/>
    </sheetView>
  </sheetViews>
  <sheetFormatPr defaultColWidth="11.421875" defaultRowHeight="12.75"/>
  <cols>
    <col min="1" max="1" width="53.8515625" style="0" customWidth="1"/>
    <col min="2" max="10" width="8.7109375" style="0" customWidth="1"/>
  </cols>
  <sheetData>
    <row r="1" spans="1:9" ht="15.75" customHeight="1">
      <c r="A1" s="123" t="s">
        <v>295</v>
      </c>
      <c r="B1" s="121"/>
      <c r="C1" s="121"/>
      <c r="D1" s="121"/>
      <c r="E1" s="121"/>
      <c r="F1" s="121"/>
      <c r="G1" s="121"/>
      <c r="H1" s="121"/>
      <c r="I1" s="121"/>
    </row>
    <row r="2" spans="1:9" ht="15.75" customHeight="1">
      <c r="A2" s="125" t="s">
        <v>296</v>
      </c>
      <c r="B2" s="121"/>
      <c r="C2" s="121"/>
      <c r="D2" s="121"/>
      <c r="E2" s="121"/>
      <c r="F2" s="121"/>
      <c r="G2" s="121"/>
      <c r="H2" s="121"/>
      <c r="I2" s="121"/>
    </row>
    <row r="3" spans="1:9" ht="15.75" customHeight="1">
      <c r="A3" s="128"/>
      <c r="B3" s="128"/>
      <c r="C3" s="128"/>
      <c r="D3" s="128"/>
      <c r="E3" s="128"/>
      <c r="F3" s="128"/>
      <c r="G3" s="128"/>
      <c r="H3" s="128"/>
      <c r="I3" s="128"/>
    </row>
    <row r="4" spans="1:9" ht="15.75" customHeight="1">
      <c r="A4" s="129"/>
      <c r="B4" s="129">
        <v>1991</v>
      </c>
      <c r="C4" s="129">
        <v>1992</v>
      </c>
      <c r="D4" s="129">
        <v>1993</v>
      </c>
      <c r="E4" s="129">
        <v>1994</v>
      </c>
      <c r="F4" s="129">
        <v>1995</v>
      </c>
      <c r="G4" s="129">
        <v>1996</v>
      </c>
      <c r="H4" s="129">
        <v>1997</v>
      </c>
      <c r="I4" s="129">
        <v>1998</v>
      </c>
    </row>
    <row r="5" spans="1:9" ht="15.75" customHeight="1">
      <c r="A5" s="142" t="s">
        <v>194</v>
      </c>
      <c r="B5" s="113">
        <f aca="true" t="shared" si="0" ref="B5:H5">B20+B29</f>
        <v>51.587</v>
      </c>
      <c r="C5" s="113">
        <f t="shared" si="0"/>
        <v>56.244299999999996</v>
      </c>
      <c r="D5" s="113">
        <f t="shared" si="0"/>
        <v>60.205</v>
      </c>
      <c r="E5" s="113">
        <f t="shared" si="0"/>
        <v>67.215</v>
      </c>
      <c r="F5" s="113">
        <f t="shared" si="0"/>
        <v>74.94</v>
      </c>
      <c r="G5" s="113">
        <f t="shared" si="0"/>
        <v>84.5635</v>
      </c>
      <c r="H5" s="113">
        <f t="shared" si="0"/>
        <v>94.4913</v>
      </c>
      <c r="I5" s="113">
        <f>I20+I29</f>
        <v>102.0932</v>
      </c>
    </row>
    <row r="6" spans="1:9" ht="15.75" customHeight="1">
      <c r="A6" s="107" t="s">
        <v>195</v>
      </c>
      <c r="B6" s="138"/>
      <c r="C6" s="138"/>
      <c r="D6" s="138"/>
      <c r="E6" s="138"/>
      <c r="F6" s="138"/>
      <c r="G6" s="138"/>
      <c r="H6" s="138"/>
      <c r="I6" s="138"/>
    </row>
    <row r="7" spans="1:9" ht="15.75" customHeight="1">
      <c r="A7" s="107"/>
      <c r="B7" s="138"/>
      <c r="C7" s="138"/>
      <c r="D7" s="138"/>
      <c r="E7" s="138"/>
      <c r="F7" s="138"/>
      <c r="G7" s="138"/>
      <c r="H7" s="138"/>
      <c r="I7" s="138"/>
    </row>
    <row r="8" spans="1:9" ht="15.75" customHeight="1">
      <c r="A8" s="117" t="s">
        <v>27</v>
      </c>
      <c r="B8" s="119" t="s">
        <v>78</v>
      </c>
      <c r="C8" s="119" t="s">
        <v>78</v>
      </c>
      <c r="D8" s="119" t="s">
        <v>78</v>
      </c>
      <c r="E8" s="119" t="s">
        <v>78</v>
      </c>
      <c r="F8" s="138">
        <f>F22+F31</f>
        <v>73.094216</v>
      </c>
      <c r="G8" s="138">
        <f>G22+G31</f>
        <v>81.5428</v>
      </c>
      <c r="H8" s="138">
        <f>H22+H31</f>
        <v>90.5435</v>
      </c>
      <c r="I8" s="114">
        <v>97.5059</v>
      </c>
    </row>
    <row r="9" spans="1:9" ht="15.75" customHeight="1">
      <c r="A9" s="140" t="s">
        <v>28</v>
      </c>
      <c r="B9" s="138"/>
      <c r="C9" s="138"/>
      <c r="D9" s="138"/>
      <c r="E9" s="138"/>
      <c r="F9" s="138"/>
      <c r="G9" s="138"/>
      <c r="H9" s="138"/>
      <c r="I9" s="119" t="s">
        <v>257</v>
      </c>
    </row>
    <row r="10" spans="1:9" ht="15.75" customHeight="1">
      <c r="A10" s="117" t="s">
        <v>29</v>
      </c>
      <c r="B10" s="119" t="s">
        <v>78</v>
      </c>
      <c r="C10" s="119" t="s">
        <v>78</v>
      </c>
      <c r="D10" s="119" t="s">
        <v>78</v>
      </c>
      <c r="E10" s="119" t="s">
        <v>78</v>
      </c>
      <c r="F10" s="138">
        <f>F24+F33</f>
        <v>1.454384</v>
      </c>
      <c r="G10" s="138">
        <f>G24+G33</f>
        <v>2.4434</v>
      </c>
      <c r="H10" s="138">
        <f>H24+H33</f>
        <v>3.2264</v>
      </c>
      <c r="I10" s="119" t="s">
        <v>78</v>
      </c>
    </row>
    <row r="11" spans="1:9" ht="15.75" customHeight="1">
      <c r="A11" s="140" t="s">
        <v>30</v>
      </c>
      <c r="B11" s="119"/>
      <c r="C11" s="138"/>
      <c r="D11" s="138"/>
      <c r="E11" s="138"/>
      <c r="F11" s="138"/>
      <c r="G11" s="138"/>
      <c r="H11" s="138"/>
      <c r="I11" s="119" t="s">
        <v>257</v>
      </c>
    </row>
    <row r="12" spans="1:9" ht="15.75" customHeight="1">
      <c r="A12" s="117" t="s">
        <v>31</v>
      </c>
      <c r="B12" s="119" t="s">
        <v>78</v>
      </c>
      <c r="C12" s="119" t="s">
        <v>78</v>
      </c>
      <c r="D12" s="119" t="s">
        <v>78</v>
      </c>
      <c r="E12" s="119" t="s">
        <v>78</v>
      </c>
      <c r="F12" s="138">
        <f>F26</f>
        <v>0.3914</v>
      </c>
      <c r="G12" s="138">
        <f>G26</f>
        <v>0.5773</v>
      </c>
      <c r="H12" s="138">
        <f>H26</f>
        <v>0.7214</v>
      </c>
      <c r="I12" s="119" t="s">
        <v>78</v>
      </c>
    </row>
    <row r="13" spans="1:9" ht="15.75" customHeight="1">
      <c r="A13" s="140" t="s">
        <v>32</v>
      </c>
      <c r="B13" s="119"/>
      <c r="C13" s="138"/>
      <c r="D13" s="138"/>
      <c r="E13" s="138"/>
      <c r="F13" s="138"/>
      <c r="G13" s="138"/>
      <c r="H13" s="138"/>
      <c r="I13" s="119" t="s">
        <v>257</v>
      </c>
    </row>
    <row r="14" spans="1:9" ht="15.75" customHeight="1">
      <c r="A14" s="105"/>
      <c r="B14" s="119"/>
      <c r="C14" s="138"/>
      <c r="D14" s="138"/>
      <c r="E14" s="138"/>
      <c r="F14" s="138"/>
      <c r="G14" s="138"/>
      <c r="H14" s="138"/>
      <c r="I14" s="119" t="s">
        <v>257</v>
      </c>
    </row>
    <row r="15" spans="1:9" ht="15.75" customHeight="1">
      <c r="A15" s="104" t="s">
        <v>38</v>
      </c>
      <c r="B15" s="119" t="s">
        <v>78</v>
      </c>
      <c r="C15" s="119" t="s">
        <v>78</v>
      </c>
      <c r="D15" s="119" t="s">
        <v>78</v>
      </c>
      <c r="E15" s="119" t="s">
        <v>78</v>
      </c>
      <c r="F15" s="119" t="s">
        <v>78</v>
      </c>
      <c r="G15" s="119" t="s">
        <v>78</v>
      </c>
      <c r="H15" s="138">
        <v>44.5408</v>
      </c>
      <c r="I15" s="114">
        <v>49.932</v>
      </c>
    </row>
    <row r="16" spans="1:9" ht="15.75" customHeight="1">
      <c r="A16" s="105" t="s">
        <v>39</v>
      </c>
      <c r="B16" s="119"/>
      <c r="C16" s="138"/>
      <c r="D16" s="138"/>
      <c r="E16" s="138"/>
      <c r="F16" s="138"/>
      <c r="G16" s="138"/>
      <c r="H16" s="138"/>
      <c r="I16" s="114" t="s">
        <v>257</v>
      </c>
    </row>
    <row r="17" spans="1:9" ht="15.75" customHeight="1">
      <c r="A17" s="104" t="s">
        <v>40</v>
      </c>
      <c r="B17" s="119" t="s">
        <v>78</v>
      </c>
      <c r="C17" s="119" t="s">
        <v>78</v>
      </c>
      <c r="D17" s="119" t="s">
        <v>78</v>
      </c>
      <c r="E17" s="119" t="s">
        <v>78</v>
      </c>
      <c r="F17" s="119" t="s">
        <v>78</v>
      </c>
      <c r="G17" s="119" t="s">
        <v>78</v>
      </c>
      <c r="H17" s="138">
        <v>46.0027</v>
      </c>
      <c r="I17" s="114">
        <v>47.573</v>
      </c>
    </row>
    <row r="18" spans="1:9" ht="15.75" customHeight="1">
      <c r="A18" s="105" t="s">
        <v>41</v>
      </c>
      <c r="B18" s="138"/>
      <c r="C18" s="138"/>
      <c r="D18" s="138"/>
      <c r="E18" s="138"/>
      <c r="F18" s="138"/>
      <c r="G18" s="138"/>
      <c r="H18" s="138"/>
      <c r="I18" s="113"/>
    </row>
    <row r="19" spans="1:9" ht="15.75" customHeight="1">
      <c r="A19" s="105"/>
      <c r="B19" s="138"/>
      <c r="C19" s="138"/>
      <c r="D19" s="138"/>
      <c r="E19" s="138"/>
      <c r="F19" s="138"/>
      <c r="G19" s="138"/>
      <c r="H19" s="138"/>
      <c r="I19" s="145"/>
    </row>
    <row r="20" spans="1:9" ht="15.75" customHeight="1">
      <c r="A20" s="142" t="s">
        <v>293</v>
      </c>
      <c r="B20" s="113">
        <f>21.411+0.302</f>
        <v>21.713</v>
      </c>
      <c r="C20" s="113">
        <f>24.037+0.858</f>
        <v>24.895</v>
      </c>
      <c r="D20" s="113">
        <f>24.018+1.746</f>
        <v>25.764</v>
      </c>
      <c r="E20" s="113">
        <v>28.687</v>
      </c>
      <c r="F20" s="113">
        <v>31.8325</v>
      </c>
      <c r="G20" s="113">
        <f>G22+G24+G26</f>
        <v>37.1496</v>
      </c>
      <c r="H20" s="113">
        <f>H22+H24+H26</f>
        <v>41.4065</v>
      </c>
      <c r="I20" s="113">
        <f>I22+I24+I26</f>
        <v>45.7184</v>
      </c>
    </row>
    <row r="21" spans="1:9" ht="15.75" customHeight="1">
      <c r="A21" s="107" t="s">
        <v>294</v>
      </c>
      <c r="B21" s="138"/>
      <c r="C21" s="138"/>
      <c r="D21" s="138"/>
      <c r="E21" s="138"/>
      <c r="F21" s="138"/>
      <c r="G21" s="138"/>
      <c r="H21" s="138"/>
      <c r="I21" s="138"/>
    </row>
    <row r="22" spans="1:9" ht="15.75" customHeight="1">
      <c r="A22" s="117" t="s">
        <v>27</v>
      </c>
      <c r="B22" s="119" t="s">
        <v>78</v>
      </c>
      <c r="C22" s="119" t="s">
        <v>78</v>
      </c>
      <c r="D22" s="119" t="s">
        <v>78</v>
      </c>
      <c r="E22" s="119" t="s">
        <v>78</v>
      </c>
      <c r="F22" s="138">
        <v>30.335616</v>
      </c>
      <c r="G22" s="138">
        <v>34.8792</v>
      </c>
      <c r="H22" s="138">
        <v>38.4959</v>
      </c>
      <c r="I22" s="138">
        <v>42.2064</v>
      </c>
    </row>
    <row r="23" spans="1:9" ht="15.75" customHeight="1">
      <c r="A23" s="140" t="s">
        <v>28</v>
      </c>
      <c r="B23" s="147"/>
      <c r="C23" s="147"/>
      <c r="D23" s="147"/>
      <c r="E23" s="147"/>
      <c r="F23" s="138"/>
      <c r="G23" s="138"/>
      <c r="H23" s="138"/>
      <c r="I23" s="138"/>
    </row>
    <row r="24" spans="1:9" ht="15.75" customHeight="1">
      <c r="A24" s="117" t="s">
        <v>29</v>
      </c>
      <c r="B24" s="119" t="s">
        <v>78</v>
      </c>
      <c r="C24" s="119" t="s">
        <v>78</v>
      </c>
      <c r="D24" s="119" t="s">
        <v>78</v>
      </c>
      <c r="E24" s="119" t="s">
        <v>78</v>
      </c>
      <c r="F24" s="138">
        <v>1.105484</v>
      </c>
      <c r="G24" s="138">
        <v>1.6931</v>
      </c>
      <c r="H24" s="138">
        <v>2.1892</v>
      </c>
      <c r="I24" s="138">
        <v>2.5989</v>
      </c>
    </row>
    <row r="25" spans="1:9" ht="15.75" customHeight="1">
      <c r="A25" s="140" t="s">
        <v>30</v>
      </c>
      <c r="B25" s="147"/>
      <c r="C25" s="147"/>
      <c r="D25" s="147"/>
      <c r="E25" s="147"/>
      <c r="F25" s="138"/>
      <c r="G25" s="138"/>
      <c r="H25" s="138"/>
      <c r="I25" s="138"/>
    </row>
    <row r="26" spans="1:9" ht="15.75" customHeight="1">
      <c r="A26" s="117" t="s">
        <v>31</v>
      </c>
      <c r="B26" s="119" t="s">
        <v>78</v>
      </c>
      <c r="C26" s="119" t="s">
        <v>78</v>
      </c>
      <c r="D26" s="119" t="s">
        <v>78</v>
      </c>
      <c r="E26" s="119" t="s">
        <v>78</v>
      </c>
      <c r="F26" s="138">
        <v>0.3914</v>
      </c>
      <c r="G26" s="138">
        <v>0.5773</v>
      </c>
      <c r="H26" s="138">
        <v>0.7214</v>
      </c>
      <c r="I26" s="138">
        <v>0.9131</v>
      </c>
    </row>
    <row r="27" spans="1:9" ht="15.75" customHeight="1">
      <c r="A27" s="140" t="s">
        <v>32</v>
      </c>
      <c r="B27" s="119"/>
      <c r="C27" s="138"/>
      <c r="D27" s="138"/>
      <c r="E27" s="138"/>
      <c r="F27" s="138"/>
      <c r="G27" s="138"/>
      <c r="H27" s="138"/>
      <c r="I27" s="138"/>
    </row>
    <row r="28" spans="1:9" ht="15.75" customHeight="1">
      <c r="A28" s="104"/>
      <c r="B28" s="138"/>
      <c r="C28" s="138"/>
      <c r="D28" s="138"/>
      <c r="E28" s="138"/>
      <c r="F28" s="138"/>
      <c r="G28" s="138"/>
      <c r="H28" s="138"/>
      <c r="I28" s="138"/>
    </row>
    <row r="29" spans="1:9" ht="15.75" customHeight="1">
      <c r="A29" s="142" t="s">
        <v>36</v>
      </c>
      <c r="B29" s="145">
        <v>29.874</v>
      </c>
      <c r="C29" s="145">
        <v>31.3493</v>
      </c>
      <c r="D29" s="145">
        <v>34.441</v>
      </c>
      <c r="E29" s="145">
        <v>38.528</v>
      </c>
      <c r="F29" s="145">
        <v>43.1075</v>
      </c>
      <c r="G29" s="145">
        <f>G31+G33</f>
        <v>47.413900000000005</v>
      </c>
      <c r="H29" s="145">
        <f>H31+H33</f>
        <v>53.0848</v>
      </c>
      <c r="I29" s="145">
        <v>56.3748</v>
      </c>
    </row>
    <row r="30" spans="1:9" ht="15.75" customHeight="1">
      <c r="A30" s="107" t="s">
        <v>37</v>
      </c>
      <c r="B30" s="138"/>
      <c r="C30" s="138"/>
      <c r="D30" s="138"/>
      <c r="E30" s="138"/>
      <c r="F30" s="138"/>
      <c r="G30" s="138"/>
      <c r="H30" s="138"/>
      <c r="I30" s="138"/>
    </row>
    <row r="31" spans="1:9" ht="15.75" customHeight="1">
      <c r="A31" s="117" t="s">
        <v>27</v>
      </c>
      <c r="B31" s="119" t="s">
        <v>78</v>
      </c>
      <c r="C31" s="119" t="s">
        <v>78</v>
      </c>
      <c r="D31" s="119" t="s">
        <v>78</v>
      </c>
      <c r="E31" s="119" t="s">
        <v>78</v>
      </c>
      <c r="F31" s="138">
        <v>42.7586</v>
      </c>
      <c r="G31" s="138">
        <v>46.6636</v>
      </c>
      <c r="H31" s="138">
        <v>52.0476</v>
      </c>
      <c r="I31" s="114">
        <v>55.2995</v>
      </c>
    </row>
    <row r="32" spans="1:9" ht="15.75" customHeight="1">
      <c r="A32" s="140" t="s">
        <v>28</v>
      </c>
      <c r="B32" s="119"/>
      <c r="C32" s="138"/>
      <c r="D32" s="138"/>
      <c r="E32" s="138"/>
      <c r="F32" s="138"/>
      <c r="G32" s="138"/>
      <c r="H32" s="138"/>
      <c r="I32" s="138"/>
    </row>
    <row r="33" spans="1:9" ht="15.75" customHeight="1">
      <c r="A33" s="117" t="s">
        <v>29</v>
      </c>
      <c r="B33" s="119" t="s">
        <v>78</v>
      </c>
      <c r="C33" s="119" t="s">
        <v>78</v>
      </c>
      <c r="D33" s="119" t="s">
        <v>78</v>
      </c>
      <c r="E33" s="119" t="s">
        <v>78</v>
      </c>
      <c r="F33" s="138">
        <v>0.3489</v>
      </c>
      <c r="G33" s="194">
        <v>0.7503</v>
      </c>
      <c r="H33" s="138">
        <v>1.0372</v>
      </c>
      <c r="I33" s="119" t="s">
        <v>78</v>
      </c>
    </row>
    <row r="34" spans="1:9" ht="15.75" customHeight="1">
      <c r="A34" s="140" t="s">
        <v>30</v>
      </c>
      <c r="B34" s="138"/>
      <c r="C34" s="138"/>
      <c r="D34" s="138"/>
      <c r="E34" s="138"/>
      <c r="F34" s="138"/>
      <c r="G34" s="138"/>
      <c r="H34" s="138"/>
      <c r="I34" s="138"/>
    </row>
    <row r="35" spans="1:9" ht="15.75" customHeight="1">
      <c r="A35" s="117" t="s">
        <v>31</v>
      </c>
      <c r="B35" s="119" t="s">
        <v>373</v>
      </c>
      <c r="C35" s="119" t="s">
        <v>373</v>
      </c>
      <c r="D35" s="119" t="s">
        <v>373</v>
      </c>
      <c r="E35" s="119" t="s">
        <v>373</v>
      </c>
      <c r="F35" s="119" t="s">
        <v>373</v>
      </c>
      <c r="G35" s="119" t="s">
        <v>373</v>
      </c>
      <c r="H35" s="119" t="s">
        <v>373</v>
      </c>
      <c r="I35" s="119" t="s">
        <v>78</v>
      </c>
    </row>
    <row r="36" spans="1:9" ht="15.75" customHeight="1">
      <c r="A36" s="143" t="s">
        <v>32</v>
      </c>
      <c r="B36" s="144"/>
      <c r="C36" s="144"/>
      <c r="D36" s="144"/>
      <c r="E36" s="144"/>
      <c r="F36" s="144"/>
      <c r="G36" s="144"/>
      <c r="H36" s="144"/>
      <c r="I36" s="128"/>
    </row>
    <row r="37" spans="1:9" ht="15.75" customHeight="1">
      <c r="A37" s="138" t="s">
        <v>42</v>
      </c>
      <c r="B37" s="138"/>
      <c r="C37" s="138"/>
      <c r="D37" s="138"/>
      <c r="E37" s="138"/>
      <c r="F37" s="138"/>
      <c r="G37" s="138"/>
      <c r="H37" s="138"/>
      <c r="I37" s="100"/>
    </row>
    <row r="38" spans="1:9" ht="15.75" customHeight="1">
      <c r="A38" s="260" t="s">
        <v>380</v>
      </c>
      <c r="B38" s="260"/>
      <c r="C38" s="260"/>
      <c r="D38" s="260"/>
      <c r="E38" s="260"/>
      <c r="F38" s="260"/>
      <c r="G38" s="260"/>
      <c r="H38" s="260"/>
      <c r="I38" s="260"/>
    </row>
    <row r="39" spans="1:9" ht="15.75" customHeight="1">
      <c r="A39" s="260" t="s">
        <v>432</v>
      </c>
      <c r="B39" s="260"/>
      <c r="C39" s="260"/>
      <c r="D39" s="260"/>
      <c r="E39" s="260"/>
      <c r="F39" s="260"/>
      <c r="G39" s="260"/>
      <c r="H39" s="260"/>
      <c r="I39" s="214"/>
    </row>
    <row r="40" ht="15.75" customHeight="1"/>
  </sheetData>
  <mergeCells count="2">
    <mergeCell ref="A38:I38"/>
    <mergeCell ref="A39:H39"/>
  </mergeCells>
  <printOptions/>
  <pageMargins left="0.75" right="0.75" top="1" bottom="1" header="0.5" footer="0.5"/>
  <pageSetup fitToHeight="1" fitToWidth="1" horizontalDpi="600" verticalDpi="600" orientation="portrait" paperSize="9" scale="7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5.75" customHeight="1"/>
  <cols>
    <col min="1" max="1" width="20.140625" style="0" customWidth="1"/>
    <col min="2" max="17" width="6.7109375" style="0" customWidth="1"/>
  </cols>
  <sheetData>
    <row r="1" spans="1:13" ht="15.75" customHeight="1">
      <c r="A1" s="10" t="s">
        <v>43</v>
      </c>
      <c r="B1" s="1"/>
      <c r="C1" s="1"/>
      <c r="D1" s="1"/>
      <c r="E1" s="1"/>
      <c r="F1" s="1"/>
      <c r="G1" s="1"/>
      <c r="H1" s="1"/>
      <c r="I1" s="1"/>
      <c r="K1" s="1"/>
      <c r="L1" s="1"/>
      <c r="M1" s="1"/>
    </row>
    <row r="2" spans="1:13" ht="15.75" customHeight="1">
      <c r="A2" s="11" t="s">
        <v>297</v>
      </c>
      <c r="G2" s="1"/>
      <c r="H2" s="1"/>
      <c r="I2" s="1"/>
      <c r="J2" s="1"/>
      <c r="K2" s="1"/>
      <c r="L2" s="1"/>
      <c r="M2" s="1"/>
    </row>
    <row r="3" spans="1:13" ht="15.75" customHeight="1">
      <c r="A3" s="8"/>
      <c r="B3" s="7"/>
      <c r="C3" s="7"/>
      <c r="D3" s="7"/>
      <c r="E3" s="7"/>
      <c r="F3" s="7"/>
      <c r="G3" s="7"/>
      <c r="H3" s="7"/>
      <c r="I3" s="1"/>
      <c r="J3" s="1"/>
      <c r="K3" s="1"/>
      <c r="L3" s="1"/>
      <c r="M3" s="1"/>
    </row>
    <row r="4" spans="1:16" ht="15.75" customHeight="1">
      <c r="A4" s="28"/>
      <c r="B4" s="74">
        <v>1984</v>
      </c>
      <c r="C4" s="74">
        <v>1985</v>
      </c>
      <c r="D4" s="74">
        <v>1986</v>
      </c>
      <c r="E4" s="74">
        <v>1987</v>
      </c>
      <c r="F4" s="74">
        <v>1988</v>
      </c>
      <c r="G4" s="74">
        <v>1989</v>
      </c>
      <c r="H4" s="74">
        <v>1990</v>
      </c>
      <c r="I4" s="50">
        <v>1991</v>
      </c>
      <c r="J4" s="50">
        <v>1992</v>
      </c>
      <c r="K4" s="50">
        <v>1993</v>
      </c>
      <c r="L4" s="50">
        <v>1994</v>
      </c>
      <c r="M4" s="50">
        <v>1995</v>
      </c>
      <c r="N4" s="50">
        <v>1996</v>
      </c>
      <c r="O4" s="50">
        <v>1997</v>
      </c>
      <c r="P4" s="50">
        <v>1998</v>
      </c>
    </row>
    <row r="5" spans="1:17" ht="15.75" customHeight="1">
      <c r="A5" s="101" t="s">
        <v>44</v>
      </c>
      <c r="B5" s="148">
        <v>385</v>
      </c>
      <c r="C5" s="148">
        <v>469</v>
      </c>
      <c r="D5" s="148">
        <v>802</v>
      </c>
      <c r="E5" s="148">
        <v>1280</v>
      </c>
      <c r="F5" s="148">
        <f>+F8+F10</f>
        <v>1645</v>
      </c>
      <c r="G5" s="148">
        <f aca="true" t="shared" si="0" ref="G5:P5">+G8+G10</f>
        <v>1742</v>
      </c>
      <c r="H5" s="148">
        <f t="shared" si="0"/>
        <v>1775</v>
      </c>
      <c r="I5" s="148">
        <f t="shared" si="0"/>
        <v>1794</v>
      </c>
      <c r="J5" s="148">
        <f t="shared" si="0"/>
        <v>1735.08</v>
      </c>
      <c r="K5" s="148">
        <f t="shared" si="0"/>
        <v>1707</v>
      </c>
      <c r="L5" s="148">
        <f t="shared" si="0"/>
        <v>1741</v>
      </c>
      <c r="M5" s="148">
        <f t="shared" si="0"/>
        <v>1792</v>
      </c>
      <c r="N5" s="148">
        <f t="shared" si="0"/>
        <v>1861</v>
      </c>
      <c r="O5" s="148">
        <f t="shared" si="0"/>
        <v>1896</v>
      </c>
      <c r="P5" s="148">
        <f t="shared" si="0"/>
        <v>1944</v>
      </c>
      <c r="Q5" s="17"/>
    </row>
    <row r="6" spans="1:17" ht="15.75" customHeight="1">
      <c r="A6" s="107" t="s">
        <v>45</v>
      </c>
      <c r="B6" s="104"/>
      <c r="C6" s="104"/>
      <c r="D6" s="104"/>
      <c r="E6" s="104"/>
      <c r="F6" s="104"/>
      <c r="G6" s="104"/>
      <c r="H6" s="104"/>
      <c r="I6" s="104"/>
      <c r="J6" s="104"/>
      <c r="K6" s="104"/>
      <c r="L6" s="104"/>
      <c r="M6" s="104"/>
      <c r="N6" s="104"/>
      <c r="O6" s="104"/>
      <c r="P6" s="104"/>
      <c r="Q6" s="17"/>
    </row>
    <row r="7" spans="1:17" ht="15.75" customHeight="1">
      <c r="A7" s="100"/>
      <c r="B7" s="104"/>
      <c r="C7" s="104"/>
      <c r="D7" s="104"/>
      <c r="E7" s="104"/>
      <c r="F7" s="104"/>
      <c r="G7" s="104"/>
      <c r="H7" s="104"/>
      <c r="I7" s="104"/>
      <c r="J7" s="104"/>
      <c r="K7" s="104"/>
      <c r="L7" s="104"/>
      <c r="M7" s="104"/>
      <c r="N7" s="104"/>
      <c r="O7" s="104"/>
      <c r="P7" s="104"/>
      <c r="Q7" s="17"/>
    </row>
    <row r="8" spans="1:17" ht="15.75" customHeight="1">
      <c r="A8" s="104" t="s">
        <v>5</v>
      </c>
      <c r="B8" s="130" t="s">
        <v>78</v>
      </c>
      <c r="C8" s="130" t="s">
        <v>78</v>
      </c>
      <c r="D8" s="130" t="s">
        <v>78</v>
      </c>
      <c r="E8" s="130" t="s">
        <v>78</v>
      </c>
      <c r="F8" s="150">
        <v>805</v>
      </c>
      <c r="G8" s="150">
        <v>820</v>
      </c>
      <c r="H8" s="150">
        <v>822</v>
      </c>
      <c r="I8" s="150">
        <v>836</v>
      </c>
      <c r="J8" s="150">
        <f>672+66*0.985</f>
        <v>737.01</v>
      </c>
      <c r="K8" s="150">
        <f>672+66</f>
        <v>738</v>
      </c>
      <c r="L8" s="150">
        <v>750</v>
      </c>
      <c r="M8" s="150">
        <v>775</v>
      </c>
      <c r="N8" s="150">
        <v>796</v>
      </c>
      <c r="O8" s="150">
        <v>808</v>
      </c>
      <c r="P8" s="150">
        <v>867</v>
      </c>
      <c r="Q8" s="17"/>
    </row>
    <row r="9" spans="1:17" ht="15.75" customHeight="1">
      <c r="A9" s="109" t="s">
        <v>6</v>
      </c>
      <c r="B9" s="150"/>
      <c r="C9" s="150"/>
      <c r="D9" s="150"/>
      <c r="E9" s="150"/>
      <c r="F9" s="150"/>
      <c r="G9" s="150"/>
      <c r="H9" s="150"/>
      <c r="I9" s="150"/>
      <c r="J9" s="150"/>
      <c r="K9" s="150"/>
      <c r="L9" s="150"/>
      <c r="M9" s="150"/>
      <c r="N9" s="150"/>
      <c r="O9" s="150"/>
      <c r="P9" s="150"/>
      <c r="Q9" s="17"/>
    </row>
    <row r="10" spans="1:17" ht="15.75" customHeight="1">
      <c r="A10" s="104" t="s">
        <v>253</v>
      </c>
      <c r="B10" s="130" t="s">
        <v>78</v>
      </c>
      <c r="C10" s="130" t="s">
        <v>78</v>
      </c>
      <c r="D10" s="130" t="s">
        <v>78</v>
      </c>
      <c r="E10" s="130" t="s">
        <v>78</v>
      </c>
      <c r="F10" s="150">
        <v>840</v>
      </c>
      <c r="G10" s="150">
        <v>922</v>
      </c>
      <c r="H10" s="150">
        <v>953</v>
      </c>
      <c r="I10" s="150">
        <v>958</v>
      </c>
      <c r="J10" s="150">
        <f>969*1.03</f>
        <v>998.07</v>
      </c>
      <c r="K10" s="150">
        <v>969</v>
      </c>
      <c r="L10" s="150">
        <v>991</v>
      </c>
      <c r="M10" s="150">
        <v>1017</v>
      </c>
      <c r="N10" s="150">
        <v>1065</v>
      </c>
      <c r="O10" s="150">
        <v>1088</v>
      </c>
      <c r="P10" s="150">
        <v>1077</v>
      </c>
      <c r="Q10" s="17"/>
    </row>
    <row r="11" spans="1:17" ht="15.75" customHeight="1">
      <c r="A11" s="151" t="s">
        <v>254</v>
      </c>
      <c r="B11" s="115"/>
      <c r="C11" s="115"/>
      <c r="D11" s="115"/>
      <c r="E11" s="115"/>
      <c r="F11" s="115"/>
      <c r="G11" s="115"/>
      <c r="H11" s="115"/>
      <c r="I11" s="115"/>
      <c r="J11" s="115"/>
      <c r="K11" s="115"/>
      <c r="L11" s="115"/>
      <c r="M11" s="115"/>
      <c r="N11" s="115"/>
      <c r="O11" s="115"/>
      <c r="P11" s="115"/>
      <c r="Q11" s="17"/>
    </row>
    <row r="12" spans="1:16" ht="15.75" customHeight="1">
      <c r="A12" s="17" t="s">
        <v>433</v>
      </c>
      <c r="B12" s="257" t="s">
        <v>425</v>
      </c>
      <c r="C12" s="257"/>
      <c r="D12" s="257"/>
      <c r="E12" s="257"/>
      <c r="F12" s="17"/>
      <c r="G12" s="17"/>
      <c r="H12" s="17"/>
      <c r="I12" s="17"/>
      <c r="J12" s="15"/>
      <c r="K12" s="17"/>
      <c r="L12" s="17"/>
      <c r="M12" s="17"/>
      <c r="N12" s="17"/>
      <c r="O12" s="17"/>
      <c r="P12" s="17"/>
    </row>
    <row r="13" spans="1:16" ht="15.75" customHeight="1">
      <c r="A13" s="214" t="s">
        <v>434</v>
      </c>
      <c r="B13" s="260" t="s">
        <v>436</v>
      </c>
      <c r="C13" s="260"/>
      <c r="D13" s="260"/>
      <c r="E13" s="260"/>
      <c r="F13" s="260"/>
      <c r="G13" s="260"/>
      <c r="H13" s="260"/>
      <c r="I13" s="260"/>
      <c r="J13" s="260"/>
      <c r="K13" s="260"/>
      <c r="L13" s="260"/>
      <c r="M13" s="260"/>
      <c r="N13" s="260"/>
      <c r="O13" s="260"/>
      <c r="P13" s="260"/>
    </row>
    <row r="14" spans="1:16" ht="15.75" customHeight="1">
      <c r="A14" s="214"/>
      <c r="B14" s="260" t="s">
        <v>435</v>
      </c>
      <c r="C14" s="260"/>
      <c r="D14" s="260"/>
      <c r="E14" s="260"/>
      <c r="F14" s="260"/>
      <c r="G14" s="260"/>
      <c r="H14" s="260"/>
      <c r="I14" s="260"/>
      <c r="J14" s="260"/>
      <c r="K14" s="260"/>
      <c r="L14" s="260"/>
      <c r="M14" s="260"/>
      <c r="N14" s="260"/>
      <c r="O14" s="260"/>
      <c r="P14" s="260"/>
    </row>
    <row r="15" spans="1:16" ht="15.75" customHeight="1">
      <c r="A15" s="17"/>
      <c r="B15" s="17"/>
      <c r="C15" s="17"/>
      <c r="D15" s="17"/>
      <c r="E15" s="17"/>
      <c r="F15" s="17"/>
      <c r="G15" s="17"/>
      <c r="H15" s="17"/>
      <c r="I15" s="17"/>
      <c r="J15" s="17"/>
      <c r="K15" s="17"/>
      <c r="L15" s="17"/>
      <c r="M15" s="17"/>
      <c r="N15" s="17"/>
      <c r="O15" s="17"/>
      <c r="P15" s="17"/>
    </row>
    <row r="16" spans="1:16" ht="15.75" customHeight="1">
      <c r="A16" s="17"/>
      <c r="B16" s="17"/>
      <c r="C16" s="17"/>
      <c r="D16" s="17"/>
      <c r="E16" s="17"/>
      <c r="F16" s="17"/>
      <c r="G16" s="17"/>
      <c r="H16" s="17"/>
      <c r="I16" s="17"/>
      <c r="J16" s="17"/>
      <c r="K16" s="17"/>
      <c r="L16" s="17"/>
      <c r="M16" s="17"/>
      <c r="N16" s="17"/>
      <c r="O16" s="17"/>
      <c r="P16" s="17"/>
    </row>
    <row r="17" spans="1:16" ht="15.75" customHeight="1">
      <c r="A17" s="17"/>
      <c r="B17" s="17"/>
      <c r="C17" s="17"/>
      <c r="D17" s="17"/>
      <c r="E17" s="17"/>
      <c r="F17" s="17"/>
      <c r="G17" s="17"/>
      <c r="H17" s="17"/>
      <c r="I17" s="17"/>
      <c r="J17" s="17"/>
      <c r="K17" s="17"/>
      <c r="L17" s="17"/>
      <c r="M17" s="17"/>
      <c r="N17" s="17"/>
      <c r="O17" s="17"/>
      <c r="P17" s="17"/>
    </row>
    <row r="18" spans="1:16" ht="15.75" customHeight="1">
      <c r="A18" s="17"/>
      <c r="B18" s="17"/>
      <c r="C18" s="17"/>
      <c r="D18" s="17"/>
      <c r="E18" s="17"/>
      <c r="F18" s="17"/>
      <c r="G18" s="17"/>
      <c r="H18" s="17"/>
      <c r="I18" s="17"/>
      <c r="J18" s="17"/>
      <c r="K18" s="17"/>
      <c r="L18" s="17"/>
      <c r="M18" s="17"/>
      <c r="N18" s="17"/>
      <c r="O18" s="17"/>
      <c r="P18" s="17"/>
    </row>
    <row r="19" spans="1:16" ht="15.75" customHeight="1">
      <c r="A19" s="17"/>
      <c r="B19" s="17"/>
      <c r="C19" s="17"/>
      <c r="D19" s="17"/>
      <c r="E19" s="17"/>
      <c r="F19" s="17"/>
      <c r="G19" s="17"/>
      <c r="H19" s="17"/>
      <c r="I19" s="17"/>
      <c r="J19" s="17"/>
      <c r="K19" s="17"/>
      <c r="L19" s="17"/>
      <c r="M19" s="17"/>
      <c r="N19" s="17"/>
      <c r="O19" s="17"/>
      <c r="P19" s="17"/>
    </row>
    <row r="20" spans="1:16" ht="15.75" customHeight="1">
      <c r="A20" s="17"/>
      <c r="B20" s="17"/>
      <c r="C20" s="17"/>
      <c r="D20" s="17"/>
      <c r="E20" s="17"/>
      <c r="F20" s="17"/>
      <c r="G20" s="17"/>
      <c r="H20" s="17"/>
      <c r="I20" s="17"/>
      <c r="J20" s="17"/>
      <c r="K20" s="17"/>
      <c r="L20" s="17"/>
      <c r="M20" s="17"/>
      <c r="N20" s="17"/>
      <c r="O20" s="17"/>
      <c r="P20" s="17"/>
    </row>
    <row r="27" spans="1:13" ht="15.75" customHeight="1">
      <c r="A27" s="10" t="s">
        <v>299</v>
      </c>
      <c r="B27" s="1"/>
      <c r="C27" s="1"/>
      <c r="D27" s="1"/>
      <c r="E27" s="1"/>
      <c r="F27" s="1"/>
      <c r="G27" s="1"/>
      <c r="H27" s="1"/>
      <c r="I27" s="1"/>
      <c r="K27" s="1"/>
      <c r="L27" s="1"/>
      <c r="M27" s="1"/>
    </row>
    <row r="28" spans="1:13" ht="15.75" customHeight="1">
      <c r="A28" s="11" t="s">
        <v>298</v>
      </c>
      <c r="G28" s="1"/>
      <c r="H28" s="1"/>
      <c r="I28" s="1"/>
      <c r="J28" s="1"/>
      <c r="K28" s="1"/>
      <c r="L28" s="1"/>
      <c r="M28" s="1"/>
    </row>
    <row r="29" spans="1:13" ht="15.75" customHeight="1">
      <c r="A29" s="8"/>
      <c r="B29" s="7"/>
      <c r="C29" s="7"/>
      <c r="D29" s="7"/>
      <c r="E29" s="7"/>
      <c r="F29" s="7"/>
      <c r="G29" s="7"/>
      <c r="H29" s="7"/>
      <c r="I29" s="1"/>
      <c r="J29" s="1"/>
      <c r="K29" s="1"/>
      <c r="L29" s="1"/>
      <c r="M29" s="1"/>
    </row>
    <row r="30" spans="1:16" ht="15.75" customHeight="1">
      <c r="A30" s="28"/>
      <c r="B30" s="74"/>
      <c r="C30" s="74"/>
      <c r="D30" s="74"/>
      <c r="E30" s="74"/>
      <c r="F30" s="74"/>
      <c r="G30" s="74"/>
      <c r="H30" s="74"/>
      <c r="I30" s="50"/>
      <c r="J30" s="50">
        <v>1996</v>
      </c>
      <c r="K30" s="50"/>
      <c r="L30" s="50">
        <v>1997</v>
      </c>
      <c r="M30" s="50"/>
      <c r="N30" s="50">
        <v>1998</v>
      </c>
      <c r="O30" s="50"/>
      <c r="P30" s="50"/>
    </row>
    <row r="31" spans="1:16" ht="15.75" customHeight="1">
      <c r="A31" s="101" t="s">
        <v>194</v>
      </c>
      <c r="B31" s="120"/>
      <c r="C31" s="120"/>
      <c r="D31" s="120"/>
      <c r="E31" s="120"/>
      <c r="F31" s="120"/>
      <c r="G31" s="120"/>
      <c r="H31" s="120"/>
      <c r="I31" s="120"/>
      <c r="J31" s="113">
        <v>28.731</v>
      </c>
      <c r="K31" s="120"/>
      <c r="L31" s="113">
        <v>24.726</v>
      </c>
      <c r="M31" s="113"/>
      <c r="N31" s="113">
        <v>21.926</v>
      </c>
      <c r="O31" s="113"/>
      <c r="P31" s="114"/>
    </row>
    <row r="32" spans="1:16" ht="15.75" customHeight="1">
      <c r="A32" s="152" t="s">
        <v>195</v>
      </c>
      <c r="B32" s="118"/>
      <c r="C32" s="118"/>
      <c r="D32" s="118"/>
      <c r="E32" s="118"/>
      <c r="F32" s="118"/>
      <c r="G32" s="118"/>
      <c r="H32" s="118"/>
      <c r="I32" s="118"/>
      <c r="J32" s="118"/>
      <c r="K32" s="118"/>
      <c r="L32" s="118"/>
      <c r="M32" s="118"/>
      <c r="N32" s="118"/>
      <c r="O32" s="118"/>
      <c r="P32" s="118"/>
    </row>
    <row r="33" spans="1:16" ht="15.75" customHeight="1">
      <c r="A33" s="17" t="s">
        <v>433</v>
      </c>
      <c r="B33" s="257" t="s">
        <v>425</v>
      </c>
      <c r="C33" s="257"/>
      <c r="D33" s="257"/>
      <c r="E33" s="257"/>
      <c r="F33" s="17"/>
      <c r="G33" s="17"/>
      <c r="H33" s="17"/>
      <c r="I33" s="17"/>
      <c r="J33" s="15"/>
      <c r="K33" s="17"/>
      <c r="L33" s="17"/>
      <c r="M33" s="17"/>
      <c r="N33" s="17"/>
      <c r="O33" s="17"/>
      <c r="P33" s="17"/>
    </row>
    <row r="34" spans="1:16" ht="15.75" customHeight="1">
      <c r="A34" s="214" t="s">
        <v>434</v>
      </c>
      <c r="B34" s="260" t="s">
        <v>436</v>
      </c>
      <c r="C34" s="260"/>
      <c r="D34" s="260"/>
      <c r="E34" s="260"/>
      <c r="F34" s="260"/>
      <c r="G34" s="260"/>
      <c r="H34" s="260"/>
      <c r="I34" s="260"/>
      <c r="J34" s="260"/>
      <c r="K34" s="260"/>
      <c r="L34" s="260"/>
      <c r="M34" s="260"/>
      <c r="N34" s="260"/>
      <c r="O34" s="260"/>
      <c r="P34" s="260"/>
    </row>
    <row r="35" spans="1:16" ht="15.75" customHeight="1">
      <c r="A35" s="214"/>
      <c r="B35" s="260" t="s">
        <v>435</v>
      </c>
      <c r="C35" s="260"/>
      <c r="D35" s="260"/>
      <c r="E35" s="260"/>
      <c r="F35" s="260"/>
      <c r="G35" s="260"/>
      <c r="H35" s="260"/>
      <c r="I35" s="260"/>
      <c r="J35" s="260"/>
      <c r="K35" s="260"/>
      <c r="L35" s="260"/>
      <c r="M35" s="260"/>
      <c r="N35" s="260"/>
      <c r="O35" s="260"/>
      <c r="P35" s="260"/>
    </row>
    <row r="36" spans="1:16" ht="15.75" customHeight="1">
      <c r="A36" s="165"/>
      <c r="B36" s="114"/>
      <c r="C36" s="114"/>
      <c r="D36" s="114"/>
      <c r="E36" s="114"/>
      <c r="F36" s="114"/>
      <c r="G36" s="114"/>
      <c r="H36" s="114"/>
      <c r="I36" s="114"/>
      <c r="J36" s="114"/>
      <c r="K36" s="114"/>
      <c r="L36" s="114"/>
      <c r="M36" s="114"/>
      <c r="N36" s="114"/>
      <c r="O36" s="114"/>
      <c r="P36" s="114"/>
    </row>
    <row r="37" spans="1:16" ht="15.75" customHeight="1">
      <c r="A37" s="165"/>
      <c r="B37" s="114"/>
      <c r="C37" s="114"/>
      <c r="D37" s="114"/>
      <c r="E37" s="114"/>
      <c r="F37" s="114"/>
      <c r="G37" s="114"/>
      <c r="H37" s="114"/>
      <c r="I37" s="114"/>
      <c r="J37" s="114"/>
      <c r="K37" s="114"/>
      <c r="L37" s="114"/>
      <c r="M37" s="114"/>
      <c r="N37" s="114"/>
      <c r="O37" s="114"/>
      <c r="P37" s="114"/>
    </row>
    <row r="38" spans="1:16" ht="15.75" customHeight="1">
      <c r="A38" s="105"/>
      <c r="B38" s="114"/>
      <c r="C38" s="114"/>
      <c r="D38" s="114"/>
      <c r="E38" s="114"/>
      <c r="F38" s="114"/>
      <c r="G38" s="114"/>
      <c r="H38" s="114"/>
      <c r="I38" s="114"/>
      <c r="J38" s="114"/>
      <c r="K38" s="114"/>
      <c r="L38" s="114"/>
      <c r="M38" s="114"/>
      <c r="N38" s="114"/>
      <c r="O38" s="114"/>
      <c r="P38" s="114"/>
    </row>
    <row r="39" spans="1:16" ht="15.75" customHeight="1">
      <c r="A39" s="105"/>
      <c r="B39" s="114"/>
      <c r="C39" s="114"/>
      <c r="D39" s="114"/>
      <c r="E39" s="114"/>
      <c r="F39" s="114"/>
      <c r="G39" s="114"/>
      <c r="H39" s="114"/>
      <c r="I39" s="114"/>
      <c r="J39" s="114"/>
      <c r="K39" s="114"/>
      <c r="L39" s="114"/>
      <c r="M39" s="114"/>
      <c r="N39" s="114"/>
      <c r="O39" s="114"/>
      <c r="P39" s="114"/>
    </row>
    <row r="40" spans="1:16" ht="15.75" customHeight="1">
      <c r="A40" s="105"/>
      <c r="B40" s="114"/>
      <c r="C40" s="114"/>
      <c r="D40" s="114"/>
      <c r="E40" s="114"/>
      <c r="F40" s="114"/>
      <c r="G40" s="114"/>
      <c r="H40" s="114"/>
      <c r="I40" s="114"/>
      <c r="J40" s="114"/>
      <c r="K40" s="114"/>
      <c r="L40" s="114"/>
      <c r="M40" s="114"/>
      <c r="N40" s="114"/>
      <c r="O40" s="114"/>
      <c r="P40" s="114"/>
    </row>
    <row r="41" spans="1:16" ht="15.75" customHeight="1">
      <c r="A41" s="105"/>
      <c r="B41" s="114"/>
      <c r="C41" s="114"/>
      <c r="D41" s="114"/>
      <c r="E41" s="114"/>
      <c r="F41" s="114"/>
      <c r="G41" s="114"/>
      <c r="H41" s="114"/>
      <c r="I41" s="114"/>
      <c r="J41" s="114"/>
      <c r="K41" s="114"/>
      <c r="L41" s="114"/>
      <c r="M41" s="114"/>
      <c r="N41" s="114"/>
      <c r="O41" s="114"/>
      <c r="P41" s="114"/>
    </row>
    <row r="42" spans="1:16" ht="15.75" customHeight="1">
      <c r="A42" s="105"/>
      <c r="B42" s="114"/>
      <c r="C42" s="114"/>
      <c r="D42" s="114"/>
      <c r="E42" s="114"/>
      <c r="F42" s="114"/>
      <c r="G42" s="114"/>
      <c r="H42" s="114"/>
      <c r="I42" s="114"/>
      <c r="J42" s="114"/>
      <c r="K42" s="114"/>
      <c r="L42" s="114"/>
      <c r="M42" s="114"/>
      <c r="N42" s="114"/>
      <c r="O42" s="114"/>
      <c r="P42" s="114"/>
    </row>
    <row r="43" spans="1:16" ht="15.75" customHeight="1">
      <c r="A43" s="105"/>
      <c r="B43" s="114"/>
      <c r="C43" s="114"/>
      <c r="D43" s="114"/>
      <c r="E43" s="114"/>
      <c r="F43" s="114"/>
      <c r="G43" s="114"/>
      <c r="H43" s="114"/>
      <c r="I43" s="114"/>
      <c r="J43" s="114"/>
      <c r="K43" s="114"/>
      <c r="L43" s="114"/>
      <c r="M43" s="114"/>
      <c r="N43" s="114"/>
      <c r="O43" s="114"/>
      <c r="P43" s="114"/>
    </row>
    <row r="44" spans="1:16" ht="15.75" customHeight="1">
      <c r="A44" s="104"/>
      <c r="B44" s="119"/>
      <c r="C44" s="119"/>
      <c r="D44" s="119"/>
      <c r="E44" s="119"/>
      <c r="F44" s="119"/>
      <c r="G44" s="119"/>
      <c r="H44" s="119"/>
      <c r="I44" s="119"/>
      <c r="J44" s="119"/>
      <c r="K44" s="119"/>
      <c r="L44" s="114"/>
      <c r="M44" s="114"/>
      <c r="N44" s="114"/>
      <c r="O44" s="114"/>
      <c r="P44" s="114"/>
    </row>
    <row r="45" spans="1:13" ht="15.75" customHeight="1">
      <c r="A45" s="10" t="s">
        <v>300</v>
      </c>
      <c r="B45" s="1"/>
      <c r="C45" s="1"/>
      <c r="D45" s="1"/>
      <c r="E45" s="1"/>
      <c r="F45" s="1"/>
      <c r="G45" s="1"/>
      <c r="H45" s="1"/>
      <c r="I45" s="1"/>
      <c r="K45" s="1"/>
      <c r="L45" s="1"/>
      <c r="M45" s="1"/>
    </row>
    <row r="46" spans="1:13" ht="15.75" customHeight="1">
      <c r="A46" s="11" t="s">
        <v>301</v>
      </c>
      <c r="G46" s="1"/>
      <c r="H46" s="1"/>
      <c r="I46" s="1"/>
      <c r="J46" s="1"/>
      <c r="K46" s="1"/>
      <c r="L46" s="1"/>
      <c r="M46" s="1"/>
    </row>
    <row r="47" spans="1:13" ht="15.75" customHeight="1">
      <c r="A47" s="8"/>
      <c r="B47" s="7"/>
      <c r="C47" s="7"/>
      <c r="D47" s="7"/>
      <c r="E47" s="7"/>
      <c r="F47" s="7"/>
      <c r="G47" s="7"/>
      <c r="H47" s="7"/>
      <c r="I47" s="1"/>
      <c r="J47" s="1"/>
      <c r="K47" s="1"/>
      <c r="L47" s="1"/>
      <c r="M47" s="1"/>
    </row>
    <row r="48" spans="1:16" ht="15.75" customHeight="1">
      <c r="A48" s="28"/>
      <c r="B48" s="74"/>
      <c r="C48" s="74"/>
      <c r="D48" s="74"/>
      <c r="E48" s="74"/>
      <c r="F48" s="74"/>
      <c r="G48" s="74"/>
      <c r="H48" s="74"/>
      <c r="I48" s="50"/>
      <c r="J48" s="50">
        <v>1996</v>
      </c>
      <c r="K48" s="50"/>
      <c r="L48" s="50">
        <v>1997</v>
      </c>
      <c r="M48" s="50"/>
      <c r="N48" s="50">
        <v>1998</v>
      </c>
      <c r="O48" s="50"/>
      <c r="P48" s="50"/>
    </row>
    <row r="49" spans="1:16" ht="15.75" customHeight="1">
      <c r="A49" s="101" t="s">
        <v>194</v>
      </c>
      <c r="B49" s="120"/>
      <c r="C49" s="120"/>
      <c r="D49" s="120"/>
      <c r="E49" s="120"/>
      <c r="F49" s="120"/>
      <c r="G49" s="120"/>
      <c r="H49" s="120"/>
      <c r="I49" s="113"/>
      <c r="J49" s="113">
        <v>212.026</v>
      </c>
      <c r="K49" s="113"/>
      <c r="L49" s="113">
        <v>173.962</v>
      </c>
      <c r="M49" s="113"/>
      <c r="N49" s="113">
        <v>147.987</v>
      </c>
      <c r="O49" s="142"/>
      <c r="P49" s="114"/>
    </row>
    <row r="50" spans="1:16" ht="15.75" customHeight="1">
      <c r="A50" s="152" t="s">
        <v>195</v>
      </c>
      <c r="B50" s="118"/>
      <c r="C50" s="118"/>
      <c r="D50" s="118"/>
      <c r="E50" s="118"/>
      <c r="F50" s="118"/>
      <c r="G50" s="118"/>
      <c r="H50" s="118"/>
      <c r="I50" s="118"/>
      <c r="J50" s="118"/>
      <c r="K50" s="118"/>
      <c r="L50" s="118"/>
      <c r="M50" s="118"/>
      <c r="N50" s="118"/>
      <c r="O50" s="118"/>
      <c r="P50" s="118"/>
    </row>
    <row r="51" spans="1:16" ht="15.75" customHeight="1">
      <c r="A51" s="17" t="s">
        <v>433</v>
      </c>
      <c r="B51" s="257" t="s">
        <v>425</v>
      </c>
      <c r="C51" s="257"/>
      <c r="D51" s="257"/>
      <c r="E51" s="257"/>
      <c r="F51" s="17"/>
      <c r="G51" s="17"/>
      <c r="H51" s="17"/>
      <c r="I51" s="17"/>
      <c r="J51" s="15"/>
      <c r="K51" s="17"/>
      <c r="L51" s="17"/>
      <c r="M51" s="17"/>
      <c r="N51" s="17"/>
      <c r="O51" s="17"/>
      <c r="P51" s="17"/>
    </row>
    <row r="52" spans="1:16" ht="15.75" customHeight="1">
      <c r="A52" s="214" t="s">
        <v>434</v>
      </c>
      <c r="B52" s="260" t="s">
        <v>436</v>
      </c>
      <c r="C52" s="260"/>
      <c r="D52" s="260"/>
      <c r="E52" s="260"/>
      <c r="F52" s="260"/>
      <c r="G52" s="260"/>
      <c r="H52" s="260"/>
      <c r="I52" s="260"/>
      <c r="J52" s="260"/>
      <c r="K52" s="260"/>
      <c r="L52" s="260"/>
      <c r="M52" s="260"/>
      <c r="N52" s="260"/>
      <c r="O52" s="260"/>
      <c r="P52" s="260"/>
    </row>
    <row r="53" spans="1:16" ht="15.75" customHeight="1">
      <c r="A53" s="214"/>
      <c r="B53" s="260" t="s">
        <v>435</v>
      </c>
      <c r="C53" s="260"/>
      <c r="D53" s="260"/>
      <c r="E53" s="260"/>
      <c r="F53" s="260"/>
      <c r="G53" s="260"/>
      <c r="H53" s="260"/>
      <c r="I53" s="260"/>
      <c r="J53" s="260"/>
      <c r="K53" s="260"/>
      <c r="L53" s="260"/>
      <c r="M53" s="260"/>
      <c r="N53" s="260"/>
      <c r="O53" s="260"/>
      <c r="P53" s="260"/>
    </row>
    <row r="54" spans="1:16" ht="15.75" customHeight="1">
      <c r="A54" s="105"/>
      <c r="B54" s="114"/>
      <c r="C54" s="114"/>
      <c r="D54" s="114"/>
      <c r="E54" s="114"/>
      <c r="F54" s="114"/>
      <c r="G54" s="114"/>
      <c r="H54" s="114"/>
      <c r="I54" s="114"/>
      <c r="J54" s="114"/>
      <c r="K54" s="114"/>
      <c r="L54" s="114"/>
      <c r="M54" s="114"/>
      <c r="N54" s="114"/>
      <c r="O54" s="114"/>
      <c r="P54" s="114"/>
    </row>
  </sheetData>
  <mergeCells count="9">
    <mergeCell ref="B12:E12"/>
    <mergeCell ref="B13:P13"/>
    <mergeCell ref="B14:P14"/>
    <mergeCell ref="B33:E33"/>
    <mergeCell ref="B34:P34"/>
    <mergeCell ref="B35:P35"/>
    <mergeCell ref="B52:P52"/>
    <mergeCell ref="B53:P53"/>
    <mergeCell ref="B51:E51"/>
  </mergeCells>
  <printOptions/>
  <pageMargins left="0.75" right="0.75" top="1" bottom="1" header="0.5" footer="0.5"/>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66"/>
  <sheetViews>
    <sheetView workbookViewId="0" topLeftCell="A1">
      <selection activeCell="A1" sqref="A1"/>
    </sheetView>
  </sheetViews>
  <sheetFormatPr defaultColWidth="11.421875" defaultRowHeight="18" customHeight="1"/>
  <cols>
    <col min="1" max="1" width="30.7109375" style="1" customWidth="1"/>
    <col min="2" max="9" width="10.00390625" style="0" customWidth="1"/>
    <col min="10" max="11" width="9.140625" style="0" customWidth="1"/>
  </cols>
  <sheetData>
    <row r="1" spans="1:9" ht="15.75" customHeight="1">
      <c r="A1" s="10" t="s">
        <v>193</v>
      </c>
      <c r="B1" s="1"/>
      <c r="C1" s="1"/>
      <c r="D1" s="1"/>
      <c r="E1" s="1"/>
      <c r="F1" s="1"/>
      <c r="G1" s="1"/>
      <c r="H1" s="1"/>
      <c r="I1" s="1"/>
    </row>
    <row r="2" s="1" customFormat="1" ht="15.75" customHeight="1">
      <c r="A2" s="11" t="s">
        <v>198</v>
      </c>
    </row>
    <row r="3" spans="1:9" ht="15.75" customHeight="1">
      <c r="A3" s="8"/>
      <c r="B3" s="7"/>
      <c r="C3" s="1"/>
      <c r="D3" s="1"/>
      <c r="E3" s="1"/>
      <c r="F3" s="1"/>
      <c r="G3" s="1"/>
      <c r="H3" s="1"/>
      <c r="I3" s="1"/>
    </row>
    <row r="4" spans="1:9" s="1" customFormat="1" ht="15.75" customHeight="1">
      <c r="A4" s="28"/>
      <c r="B4" s="205">
        <v>1991</v>
      </c>
      <c r="C4" s="205">
        <v>1992</v>
      </c>
      <c r="D4" s="205">
        <v>1993</v>
      </c>
      <c r="E4" s="205">
        <v>1994</v>
      </c>
      <c r="F4" s="205">
        <v>1995</v>
      </c>
      <c r="G4" s="205">
        <v>1996</v>
      </c>
      <c r="H4" s="205">
        <v>1997</v>
      </c>
      <c r="I4" s="205">
        <v>1998</v>
      </c>
    </row>
    <row r="5" spans="1:11" ht="15.75" customHeight="1">
      <c r="A5" s="13" t="s">
        <v>194</v>
      </c>
      <c r="B5" s="61">
        <v>30649.6</v>
      </c>
      <c r="C5" s="61">
        <v>32028.8</v>
      </c>
      <c r="D5" s="61">
        <v>33407.2</v>
      </c>
      <c r="E5" s="62">
        <v>36952.5</v>
      </c>
      <c r="F5" s="61">
        <v>38359.1</v>
      </c>
      <c r="G5" s="63">
        <v>39588.4</v>
      </c>
      <c r="H5" s="63">
        <v>41220.8</v>
      </c>
      <c r="I5" s="63">
        <v>43577.5</v>
      </c>
      <c r="K5" s="2"/>
    </row>
    <row r="6" spans="1:10" ht="15.75" customHeight="1">
      <c r="A6" s="33" t="s">
        <v>195</v>
      </c>
      <c r="B6" s="46"/>
      <c r="C6" s="46"/>
      <c r="D6" s="46"/>
      <c r="E6" s="46"/>
      <c r="F6" s="46"/>
      <c r="G6" s="46"/>
      <c r="H6" s="46"/>
      <c r="I6" s="46"/>
      <c r="J6" s="2"/>
    </row>
    <row r="7" spans="1:10" ht="15.75" customHeight="1">
      <c r="A7" s="16"/>
      <c r="B7" s="46"/>
      <c r="C7" s="46"/>
      <c r="D7" s="46"/>
      <c r="E7" s="46"/>
      <c r="F7" s="46"/>
      <c r="G7" s="46"/>
      <c r="H7" s="46"/>
      <c r="I7" s="46"/>
      <c r="J7" s="2"/>
    </row>
    <row r="8" spans="1:10" ht="15.75" customHeight="1">
      <c r="A8" s="17" t="s">
        <v>196</v>
      </c>
      <c r="B8" s="47">
        <v>28608.5</v>
      </c>
      <c r="C8" s="47">
        <v>29918.6</v>
      </c>
      <c r="D8" s="47">
        <v>31263.5</v>
      </c>
      <c r="E8" s="47">
        <v>34675.9</v>
      </c>
      <c r="F8" s="47">
        <v>35851.1</v>
      </c>
      <c r="G8" s="47">
        <v>36812.2</v>
      </c>
      <c r="H8" s="47">
        <v>38283.4</v>
      </c>
      <c r="I8" s="47">
        <v>40487.3</v>
      </c>
      <c r="J8" s="2"/>
    </row>
    <row r="9" spans="1:10" ht="15.75" customHeight="1">
      <c r="A9" s="51" t="s">
        <v>197</v>
      </c>
      <c r="B9" s="47"/>
      <c r="C9" s="47"/>
      <c r="D9" s="47"/>
      <c r="E9" s="47"/>
      <c r="F9" s="47"/>
      <c r="G9" s="47"/>
      <c r="H9" s="47"/>
      <c r="I9" s="47"/>
      <c r="J9" s="2"/>
    </row>
    <row r="10" spans="1:10" ht="15.75" customHeight="1">
      <c r="A10" s="15" t="s">
        <v>230</v>
      </c>
      <c r="B10" s="46">
        <v>2041.1</v>
      </c>
      <c r="C10" s="46">
        <v>2110.2</v>
      </c>
      <c r="D10" s="46">
        <v>2143.7</v>
      </c>
      <c r="E10" s="46">
        <v>2276.6</v>
      </c>
      <c r="F10" s="47">
        <v>2508</v>
      </c>
      <c r="G10" s="47">
        <v>2776.2</v>
      </c>
      <c r="H10" s="47">
        <v>2937.4</v>
      </c>
      <c r="I10" s="47">
        <v>3090.2</v>
      </c>
      <c r="J10" s="2"/>
    </row>
    <row r="11" spans="1:10" ht="15.75" customHeight="1">
      <c r="A11" s="25" t="s">
        <v>231</v>
      </c>
      <c r="B11" s="48"/>
      <c r="C11" s="48"/>
      <c r="D11" s="49"/>
      <c r="E11" s="48"/>
      <c r="F11" s="48"/>
      <c r="G11" s="48"/>
      <c r="H11" s="48"/>
      <c r="I11" s="49"/>
      <c r="J11" s="2"/>
    </row>
    <row r="12" spans="1:10" ht="15.75" customHeight="1">
      <c r="A12" s="15" t="s">
        <v>147</v>
      </c>
      <c r="B12" s="21"/>
      <c r="C12" s="14"/>
      <c r="D12" s="14"/>
      <c r="E12" s="21"/>
      <c r="F12" s="21"/>
      <c r="G12" s="14"/>
      <c r="H12" s="14"/>
      <c r="I12" s="14"/>
      <c r="J12" s="2"/>
    </row>
    <row r="13" spans="1:10" ht="15.75" customHeight="1">
      <c r="A13" s="16"/>
      <c r="B13" s="21"/>
      <c r="C13" s="14"/>
      <c r="D13" s="14"/>
      <c r="E13" s="21"/>
      <c r="F13" s="21"/>
      <c r="G13" s="14"/>
      <c r="H13" s="14"/>
      <c r="I13" s="14"/>
      <c r="J13" s="2"/>
    </row>
    <row r="14" spans="1:9" ht="15.75" customHeight="1">
      <c r="A14" s="15"/>
      <c r="B14" s="17"/>
      <c r="C14" s="17"/>
      <c r="D14" s="17"/>
      <c r="E14" s="17"/>
      <c r="F14" s="17"/>
      <c r="G14" s="17"/>
      <c r="H14" s="17"/>
      <c r="I14" s="17"/>
    </row>
    <row r="15" spans="1:10" ht="15.75" customHeight="1">
      <c r="A15" s="71"/>
      <c r="B15" s="14"/>
      <c r="C15" s="14"/>
      <c r="D15" s="14"/>
      <c r="E15" s="14"/>
      <c r="F15" s="21"/>
      <c r="G15" s="21"/>
      <c r="H15" s="14"/>
      <c r="I15" s="14"/>
      <c r="J15" s="2"/>
    </row>
    <row r="16" spans="1:10" ht="15.75" customHeight="1">
      <c r="A16" s="16"/>
      <c r="B16" s="14"/>
      <c r="C16" s="14"/>
      <c r="D16" s="14"/>
      <c r="E16" s="14"/>
      <c r="F16" s="21"/>
      <c r="G16" s="21"/>
      <c r="H16" s="14"/>
      <c r="I16" s="14"/>
      <c r="J16" s="2"/>
    </row>
    <row r="17" spans="1:10" ht="15.75" customHeight="1">
      <c r="A17" s="16"/>
      <c r="B17" s="14"/>
      <c r="C17" s="14"/>
      <c r="D17" s="14"/>
      <c r="E17" s="14"/>
      <c r="F17" s="21"/>
      <c r="G17" s="21"/>
      <c r="H17" s="14"/>
      <c r="I17" s="14"/>
      <c r="J17" s="2"/>
    </row>
    <row r="18" spans="1:10" ht="15.75" customHeight="1">
      <c r="A18" s="20"/>
      <c r="B18" s="18"/>
      <c r="C18" s="18"/>
      <c r="D18" s="18"/>
      <c r="E18" s="18"/>
      <c r="F18" s="18"/>
      <c r="G18" s="18"/>
      <c r="H18" s="18"/>
      <c r="I18" s="18"/>
      <c r="J18" s="2"/>
    </row>
    <row r="19" spans="1:9" ht="15.75" customHeight="1">
      <c r="A19" s="10" t="s">
        <v>199</v>
      </c>
      <c r="B19" s="1"/>
      <c r="C19" s="1"/>
      <c r="D19" s="1"/>
      <c r="E19" s="1"/>
      <c r="F19" s="1"/>
      <c r="G19" s="1"/>
      <c r="H19" s="1"/>
      <c r="I19" s="1"/>
    </row>
    <row r="20" spans="1:10" ht="15.75" customHeight="1">
      <c r="A20" s="11" t="s">
        <v>200</v>
      </c>
      <c r="B20" s="1"/>
      <c r="C20" s="1"/>
      <c r="D20" s="1"/>
      <c r="E20" s="1"/>
      <c r="F20" s="1"/>
      <c r="G20" s="1"/>
      <c r="H20" s="1"/>
      <c r="I20" s="1"/>
      <c r="J20" s="2"/>
    </row>
    <row r="21" spans="1:9" ht="15.75" customHeight="1">
      <c r="A21" s="8"/>
      <c r="B21" s="7"/>
      <c r="C21" s="1"/>
      <c r="D21" s="1"/>
      <c r="E21" s="1"/>
      <c r="F21" s="1"/>
      <c r="G21" s="1"/>
      <c r="H21" s="1"/>
      <c r="I21" s="1"/>
    </row>
    <row r="22" spans="1:10" ht="15.75" customHeight="1">
      <c r="A22" s="28"/>
      <c r="B22" s="50">
        <v>1991</v>
      </c>
      <c r="C22" s="50">
        <v>1992</v>
      </c>
      <c r="D22" s="50">
        <v>1993</v>
      </c>
      <c r="E22" s="50">
        <v>1994</v>
      </c>
      <c r="F22" s="50">
        <v>1995</v>
      </c>
      <c r="G22" s="50">
        <v>1996</v>
      </c>
      <c r="H22" s="50">
        <v>1997</v>
      </c>
      <c r="I22" s="50">
        <v>1998</v>
      </c>
      <c r="J22" s="2"/>
    </row>
    <row r="23" spans="1:10" ht="15.75" customHeight="1">
      <c r="A23" s="13" t="s">
        <v>194</v>
      </c>
      <c r="B23" s="61">
        <v>28608.5</v>
      </c>
      <c r="C23" s="61">
        <v>29918.6</v>
      </c>
      <c r="D23" s="61">
        <v>31263.5</v>
      </c>
      <c r="E23" s="62">
        <v>34675.9</v>
      </c>
      <c r="F23" s="61">
        <v>35851.1</v>
      </c>
      <c r="G23" s="63">
        <v>36812.2</v>
      </c>
      <c r="H23" s="63">
        <v>38283.4</v>
      </c>
      <c r="I23" s="63">
        <v>40487.3</v>
      </c>
      <c r="J23" s="2"/>
    </row>
    <row r="24" spans="1:9" ht="15.75" customHeight="1">
      <c r="A24" s="33" t="s">
        <v>195</v>
      </c>
      <c r="B24" s="46"/>
      <c r="C24" s="46"/>
      <c r="D24" s="46"/>
      <c r="E24" s="46"/>
      <c r="F24" s="46"/>
      <c r="G24" s="46"/>
      <c r="H24" s="46"/>
      <c r="I24" s="46"/>
    </row>
    <row r="25" spans="1:9" ht="15.75" customHeight="1">
      <c r="A25" s="16"/>
      <c r="B25" s="46"/>
      <c r="C25" s="46"/>
      <c r="D25" s="46"/>
      <c r="E25" s="46"/>
      <c r="F25" s="46"/>
      <c r="G25" s="46"/>
      <c r="H25" s="46"/>
      <c r="I25" s="46"/>
    </row>
    <row r="26" spans="1:9" s="1" customFormat="1" ht="15.75" customHeight="1">
      <c r="A26" s="17" t="s">
        <v>201</v>
      </c>
      <c r="B26" s="47">
        <v>19571.1</v>
      </c>
      <c r="C26" s="47">
        <v>20864.3</v>
      </c>
      <c r="D26" s="47">
        <v>22009.8</v>
      </c>
      <c r="E26" s="47">
        <v>24832.6</v>
      </c>
      <c r="F26" s="47">
        <v>25522.1</v>
      </c>
      <c r="G26" s="47">
        <v>25985.4</v>
      </c>
      <c r="H26" s="47">
        <v>26711.4</v>
      </c>
      <c r="I26" s="47">
        <v>27772.9</v>
      </c>
    </row>
    <row r="27" spans="1:9" s="1" customFormat="1" ht="15.75" customHeight="1">
      <c r="A27" s="52" t="s">
        <v>202</v>
      </c>
      <c r="B27" s="47">
        <v>828.1</v>
      </c>
      <c r="C27" s="47">
        <v>1282.4</v>
      </c>
      <c r="D27" s="47">
        <v>1889.5</v>
      </c>
      <c r="E27" s="47">
        <v>2548.3</v>
      </c>
      <c r="F27" s="47">
        <v>2991.7</v>
      </c>
      <c r="G27" s="47">
        <v>3465.2</v>
      </c>
      <c r="H27" s="47">
        <v>4068</v>
      </c>
      <c r="I27" s="47">
        <v>4875.1</v>
      </c>
    </row>
    <row r="28" spans="1:9" s="1" customFormat="1" ht="15.75" customHeight="1">
      <c r="A28" s="15" t="s">
        <v>203</v>
      </c>
      <c r="B28" s="204"/>
      <c r="C28" s="204"/>
      <c r="D28" s="204"/>
      <c r="E28" s="46">
        <v>105.5</v>
      </c>
      <c r="F28" s="47">
        <v>1025.1</v>
      </c>
      <c r="G28" s="47">
        <v>1771.2</v>
      </c>
      <c r="H28" s="47">
        <v>2629.7</v>
      </c>
      <c r="I28" s="47">
        <v>3649.5</v>
      </c>
    </row>
    <row r="29" spans="1:9" s="1" customFormat="1" ht="15.75" customHeight="1">
      <c r="A29" s="23" t="s">
        <v>204</v>
      </c>
      <c r="B29" s="46">
        <v>7641.5</v>
      </c>
      <c r="C29" s="46">
        <v>7193</v>
      </c>
      <c r="D29" s="46">
        <v>6777.5</v>
      </c>
      <c r="E29" s="46">
        <v>6585.8</v>
      </c>
      <c r="F29" s="47">
        <v>5727.5</v>
      </c>
      <c r="G29" s="47">
        <v>4961.6</v>
      </c>
      <c r="H29" s="47">
        <v>4245.8</v>
      </c>
      <c r="I29" s="47">
        <v>3473.3</v>
      </c>
    </row>
    <row r="30" spans="1:9" ht="15.75" customHeight="1">
      <c r="A30" s="53" t="s">
        <v>205</v>
      </c>
      <c r="B30" s="48">
        <v>567.8</v>
      </c>
      <c r="C30" s="48">
        <v>578.9</v>
      </c>
      <c r="D30" s="49">
        <v>586.7</v>
      </c>
      <c r="E30" s="48">
        <v>603.7</v>
      </c>
      <c r="F30" s="48">
        <v>584.7</v>
      </c>
      <c r="G30" s="48">
        <v>628.8</v>
      </c>
      <c r="H30" s="48">
        <v>628.6</v>
      </c>
      <c r="I30" s="49">
        <v>716.6</v>
      </c>
    </row>
    <row r="31" spans="1:9" ht="15.75" customHeight="1">
      <c r="A31" s="15" t="s">
        <v>147</v>
      </c>
      <c r="B31" s="21"/>
      <c r="C31" s="14"/>
      <c r="D31" s="14"/>
      <c r="E31" s="21"/>
      <c r="F31" s="21"/>
      <c r="G31" s="14"/>
      <c r="H31" s="14"/>
      <c r="I31" s="14"/>
    </row>
    <row r="32" spans="1:9" ht="15.75" customHeight="1">
      <c r="A32" s="16"/>
      <c r="B32" s="21"/>
      <c r="C32" s="14"/>
      <c r="D32" s="14"/>
      <c r="E32" s="21"/>
      <c r="F32" s="21"/>
      <c r="G32" s="14"/>
      <c r="H32" s="14"/>
      <c r="I32" s="14"/>
    </row>
    <row r="33" spans="1:9" ht="15.75" customHeight="1">
      <c r="A33" s="20"/>
      <c r="B33" s="18"/>
      <c r="C33" s="18"/>
      <c r="D33" s="18"/>
      <c r="E33" s="18"/>
      <c r="F33" s="18"/>
      <c r="G33" s="18"/>
      <c r="H33" s="18"/>
      <c r="I33" s="18"/>
    </row>
    <row r="34" spans="1:9" ht="15.75" customHeight="1">
      <c r="A34" s="10" t="s">
        <v>206</v>
      </c>
      <c r="B34" s="1"/>
      <c r="C34" s="1"/>
      <c r="D34" s="1"/>
      <c r="E34" s="1"/>
      <c r="F34" s="1"/>
      <c r="G34" s="1"/>
      <c r="H34" s="1"/>
      <c r="I34" s="1"/>
    </row>
    <row r="35" spans="1:9" ht="15.75" customHeight="1">
      <c r="A35" s="11" t="s">
        <v>207</v>
      </c>
      <c r="B35" s="1"/>
      <c r="C35" s="1"/>
      <c r="D35" s="1"/>
      <c r="E35" s="1"/>
      <c r="F35" s="1"/>
      <c r="G35" s="1"/>
      <c r="H35" s="1"/>
      <c r="I35" s="1"/>
    </row>
    <row r="36" spans="1:9" ht="15.75" customHeight="1">
      <c r="A36" s="8"/>
      <c r="B36" s="7"/>
      <c r="C36" s="1"/>
      <c r="D36" s="1"/>
      <c r="E36" s="1"/>
      <c r="F36" s="1"/>
      <c r="G36" s="1"/>
      <c r="H36" s="1"/>
      <c r="I36" s="1"/>
    </row>
    <row r="37" spans="1:9" ht="15.75" customHeight="1">
      <c r="A37" s="28"/>
      <c r="B37" s="50">
        <v>1991</v>
      </c>
      <c r="C37" s="50">
        <v>1992</v>
      </c>
      <c r="D37" s="50">
        <v>1993</v>
      </c>
      <c r="E37" s="50">
        <v>1994</v>
      </c>
      <c r="F37" s="50">
        <v>1995</v>
      </c>
      <c r="G37" s="50">
        <v>1996</v>
      </c>
      <c r="H37" s="50">
        <v>1997</v>
      </c>
      <c r="I37" s="50">
        <v>1998</v>
      </c>
    </row>
    <row r="38" spans="1:9" ht="15.75" customHeight="1">
      <c r="A38" s="13" t="s">
        <v>194</v>
      </c>
      <c r="B38" s="66">
        <f>(B23/B23)*100</f>
        <v>100</v>
      </c>
      <c r="C38" s="66">
        <f aca="true" t="shared" si="0" ref="C38:I38">(C23/C23)*100</f>
        <v>100</v>
      </c>
      <c r="D38" s="66">
        <f t="shared" si="0"/>
        <v>100</v>
      </c>
      <c r="E38" s="66">
        <f t="shared" si="0"/>
        <v>100</v>
      </c>
      <c r="F38" s="66">
        <f t="shared" si="0"/>
        <v>100</v>
      </c>
      <c r="G38" s="66">
        <f t="shared" si="0"/>
        <v>100</v>
      </c>
      <c r="H38" s="66">
        <f t="shared" si="0"/>
        <v>100</v>
      </c>
      <c r="I38" s="66">
        <f t="shared" si="0"/>
        <v>100</v>
      </c>
    </row>
    <row r="39" spans="1:9" ht="15.75" customHeight="1">
      <c r="A39" s="33" t="s">
        <v>195</v>
      </c>
      <c r="B39" s="64"/>
      <c r="C39" s="46"/>
      <c r="D39" s="46"/>
      <c r="E39" s="46"/>
      <c r="F39" s="46"/>
      <c r="G39" s="46"/>
      <c r="H39" s="46"/>
      <c r="I39" s="65"/>
    </row>
    <row r="40" spans="1:9" ht="15.75" customHeight="1">
      <c r="A40" s="16"/>
      <c r="B40" s="67"/>
      <c r="C40" s="46"/>
      <c r="D40" s="46"/>
      <c r="E40" s="46"/>
      <c r="F40" s="46"/>
      <c r="G40" s="46"/>
      <c r="H40" s="46"/>
      <c r="I40" s="68"/>
    </row>
    <row r="41" spans="1:9" ht="15.75" customHeight="1">
      <c r="A41" s="17" t="s">
        <v>201</v>
      </c>
      <c r="B41" s="69">
        <f>(B26/B$23)*100</f>
        <v>68.41008791093556</v>
      </c>
      <c r="C41" s="69">
        <f aca="true" t="shared" si="1" ref="C41:H41">(C26/C23)*100</f>
        <v>69.73688608424192</v>
      </c>
      <c r="D41" s="69">
        <f t="shared" si="1"/>
        <v>70.4009467909863</v>
      </c>
      <c r="E41" s="69">
        <f t="shared" si="1"/>
        <v>71.61342603941065</v>
      </c>
      <c r="F41" s="69">
        <f t="shared" si="1"/>
        <v>71.18916853318308</v>
      </c>
      <c r="G41" s="69">
        <f t="shared" si="1"/>
        <v>70.58909817940793</v>
      </c>
      <c r="H41" s="69">
        <f t="shared" si="1"/>
        <v>69.77279969908629</v>
      </c>
      <c r="I41" s="69">
        <f>(I26/I23)*100</f>
        <v>68.5965722584613</v>
      </c>
    </row>
    <row r="42" spans="1:9" ht="15.75" customHeight="1">
      <c r="A42" s="52" t="s">
        <v>202</v>
      </c>
      <c r="B42" s="69">
        <f aca="true" t="shared" si="2" ref="B42:I45">(B27/B$23)*100</f>
        <v>2.8945942639425346</v>
      </c>
      <c r="C42" s="69">
        <f t="shared" si="2"/>
        <v>4.28629681870141</v>
      </c>
      <c r="D42" s="69">
        <f t="shared" si="2"/>
        <v>6.043789083116094</v>
      </c>
      <c r="E42" s="69">
        <f t="shared" si="2"/>
        <v>7.3489080312262995</v>
      </c>
      <c r="F42" s="69">
        <f t="shared" si="2"/>
        <v>8.344792767864863</v>
      </c>
      <c r="G42" s="69">
        <f t="shared" si="2"/>
        <v>9.413183672804125</v>
      </c>
      <c r="H42" s="69">
        <f t="shared" si="2"/>
        <v>10.626015453172915</v>
      </c>
      <c r="I42" s="69">
        <f t="shared" si="2"/>
        <v>12.041059789119057</v>
      </c>
    </row>
    <row r="43" spans="1:9" ht="15.75" customHeight="1">
      <c r="A43" s="15" t="s">
        <v>203</v>
      </c>
      <c r="B43" s="69">
        <f t="shared" si="2"/>
        <v>0</v>
      </c>
      <c r="C43" s="69">
        <f t="shared" si="2"/>
        <v>0</v>
      </c>
      <c r="D43" s="69">
        <f t="shared" si="2"/>
        <v>0</v>
      </c>
      <c r="E43" s="69">
        <f t="shared" si="2"/>
        <v>0.3042458883547363</v>
      </c>
      <c r="F43" s="69">
        <f t="shared" si="2"/>
        <v>2.859326492074162</v>
      </c>
      <c r="G43" s="69">
        <f t="shared" si="2"/>
        <v>4.811448378526684</v>
      </c>
      <c r="H43" s="69">
        <f t="shared" si="2"/>
        <v>6.869034620749462</v>
      </c>
      <c r="I43" s="69">
        <f t="shared" si="2"/>
        <v>9.01393770392197</v>
      </c>
    </row>
    <row r="44" spans="1:9" ht="15.75" customHeight="1">
      <c r="A44" s="23" t="s">
        <v>204</v>
      </c>
      <c r="B44" s="69">
        <f t="shared" si="2"/>
        <v>26.710593005575266</v>
      </c>
      <c r="C44" s="69">
        <f t="shared" si="2"/>
        <v>24.041900356300093</v>
      </c>
      <c r="D44" s="69">
        <f t="shared" si="2"/>
        <v>21.678634829753545</v>
      </c>
      <c r="E44" s="69">
        <f t="shared" si="2"/>
        <v>18.9924414362713</v>
      </c>
      <c r="F44" s="69">
        <f t="shared" si="2"/>
        <v>15.975799905721164</v>
      </c>
      <c r="G44" s="69">
        <f t="shared" si="2"/>
        <v>13.47814039910682</v>
      </c>
      <c r="H44" s="69">
        <f t="shared" si="2"/>
        <v>11.09044651206528</v>
      </c>
      <c r="I44" s="69">
        <f t="shared" si="2"/>
        <v>8.578739505968539</v>
      </c>
    </row>
    <row r="45" spans="1:9" ht="15.75" customHeight="1">
      <c r="A45" s="53" t="s">
        <v>205</v>
      </c>
      <c r="B45" s="70">
        <f t="shared" si="2"/>
        <v>1.984724819546638</v>
      </c>
      <c r="C45" s="70">
        <f t="shared" si="2"/>
        <v>1.9349167407565864</v>
      </c>
      <c r="D45" s="70">
        <f t="shared" si="2"/>
        <v>1.876629296144066</v>
      </c>
      <c r="E45" s="70">
        <f t="shared" si="2"/>
        <v>1.7409786047370077</v>
      </c>
      <c r="F45" s="70">
        <f t="shared" si="2"/>
        <v>1.630912301156729</v>
      </c>
      <c r="G45" s="70">
        <f t="shared" si="2"/>
        <v>1.7081293701544598</v>
      </c>
      <c r="H45" s="70">
        <f t="shared" si="2"/>
        <v>1.641964924745451</v>
      </c>
      <c r="I45" s="70">
        <f t="shared" si="2"/>
        <v>1.7699377335608941</v>
      </c>
    </row>
    <row r="46" spans="1:9" ht="15.75" customHeight="1">
      <c r="A46" s="15" t="s">
        <v>147</v>
      </c>
      <c r="B46" s="21"/>
      <c r="C46" s="14"/>
      <c r="D46" s="14"/>
      <c r="E46" s="21"/>
      <c r="F46" s="21"/>
      <c r="G46" s="14"/>
      <c r="H46" s="14"/>
      <c r="I46" s="14"/>
    </row>
    <row r="47" spans="1:9" ht="15.75" customHeight="1">
      <c r="A47" s="16"/>
      <c r="B47" s="21"/>
      <c r="C47" s="14"/>
      <c r="D47" s="14"/>
      <c r="E47" s="21"/>
      <c r="F47" s="21"/>
      <c r="G47" s="14"/>
      <c r="H47" s="14"/>
      <c r="I47" s="14"/>
    </row>
    <row r="48" spans="1:9" ht="15.75" customHeight="1">
      <c r="A48" s="15"/>
      <c r="B48" s="14"/>
      <c r="C48" s="14"/>
      <c r="D48" s="14"/>
      <c r="E48" s="14"/>
      <c r="F48" s="14"/>
      <c r="G48" s="14"/>
      <c r="H48" s="21"/>
      <c r="I48" s="14"/>
    </row>
    <row r="49" spans="1:9" ht="15.75" customHeight="1">
      <c r="A49" s="10" t="s">
        <v>208</v>
      </c>
      <c r="B49" s="1"/>
      <c r="C49" s="1"/>
      <c r="D49" s="1"/>
      <c r="E49" s="1"/>
      <c r="F49" s="1"/>
      <c r="G49" s="1"/>
      <c r="H49" s="1"/>
      <c r="I49" s="1"/>
    </row>
    <row r="50" spans="1:9" ht="15.75" customHeight="1">
      <c r="A50" s="11" t="s">
        <v>389</v>
      </c>
      <c r="B50" s="1"/>
      <c r="C50" s="1"/>
      <c r="D50" s="1"/>
      <c r="E50" s="1"/>
      <c r="F50" s="1"/>
      <c r="G50" s="1"/>
      <c r="H50" s="1"/>
      <c r="I50" s="1"/>
    </row>
    <row r="51" spans="1:9" ht="15.75" customHeight="1">
      <c r="A51" s="8"/>
      <c r="B51" s="7"/>
      <c r="C51" s="1"/>
      <c r="D51" s="1"/>
      <c r="E51" s="1"/>
      <c r="F51" s="1"/>
      <c r="G51" s="1"/>
      <c r="H51" s="1"/>
      <c r="I51" s="1"/>
    </row>
    <row r="52" spans="1:9" ht="15.75" customHeight="1">
      <c r="A52" s="28"/>
      <c r="B52" s="50">
        <v>1991</v>
      </c>
      <c r="C52" s="50">
        <v>1992</v>
      </c>
      <c r="D52" s="50">
        <v>1993</v>
      </c>
      <c r="E52" s="50">
        <v>1994</v>
      </c>
      <c r="F52" s="50">
        <v>1995</v>
      </c>
      <c r="G52" s="50">
        <v>1996</v>
      </c>
      <c r="H52" s="50">
        <v>1997</v>
      </c>
      <c r="I52" s="50">
        <v>1998</v>
      </c>
    </row>
    <row r="53" spans="1:9" ht="15.75" customHeight="1">
      <c r="A53" s="13" t="s">
        <v>194</v>
      </c>
      <c r="B53" s="58">
        <v>4.47</v>
      </c>
      <c r="C53" s="58">
        <v>4.77</v>
      </c>
      <c r="D53" s="58">
        <v>4.87</v>
      </c>
      <c r="E53" s="59">
        <v>4.84</v>
      </c>
      <c r="F53" s="60">
        <v>4.93</v>
      </c>
      <c r="G53" s="60">
        <v>4.9</v>
      </c>
      <c r="H53" s="60">
        <v>5.17</v>
      </c>
      <c r="I53" s="60">
        <v>4.71</v>
      </c>
    </row>
    <row r="54" spans="1:9" ht="15.75" customHeight="1">
      <c r="A54" s="33" t="s">
        <v>195</v>
      </c>
      <c r="B54" s="54"/>
      <c r="C54" s="54"/>
      <c r="D54" s="54"/>
      <c r="E54" s="54"/>
      <c r="F54" s="54"/>
      <c r="G54" s="54"/>
      <c r="H54" s="54"/>
      <c r="I54" s="54"/>
    </row>
    <row r="55" spans="1:9" ht="15.75" customHeight="1">
      <c r="A55" s="16"/>
      <c r="B55" s="54"/>
      <c r="C55" s="54"/>
      <c r="D55" s="54"/>
      <c r="E55" s="54"/>
      <c r="F55" s="54"/>
      <c r="G55" s="54"/>
      <c r="H55" s="54"/>
      <c r="I55" s="54"/>
    </row>
    <row r="56" spans="1:9" ht="15.75" customHeight="1">
      <c r="A56" s="17" t="s">
        <v>201</v>
      </c>
      <c r="B56" s="55">
        <v>1.44</v>
      </c>
      <c r="C56" s="55">
        <v>1.5</v>
      </c>
      <c r="D56" s="55">
        <v>1.43</v>
      </c>
      <c r="E56" s="55">
        <v>1.32</v>
      </c>
      <c r="F56" s="55">
        <v>1.35</v>
      </c>
      <c r="G56" s="55">
        <v>1.33</v>
      </c>
      <c r="H56" s="55">
        <v>1.24</v>
      </c>
      <c r="I56" s="55">
        <v>1.25</v>
      </c>
    </row>
    <row r="57" spans="1:9" ht="15.75" customHeight="1">
      <c r="A57" s="52" t="s">
        <v>202</v>
      </c>
      <c r="B57" s="55">
        <v>4.36</v>
      </c>
      <c r="C57" s="55">
        <v>6.35</v>
      </c>
      <c r="D57" s="55">
        <v>7.74</v>
      </c>
      <c r="E57" s="55">
        <v>8.01</v>
      </c>
      <c r="F57" s="55">
        <v>8.63</v>
      </c>
      <c r="G57" s="55">
        <v>8.66</v>
      </c>
      <c r="H57" s="55">
        <v>8.74</v>
      </c>
      <c r="I57" s="55">
        <v>8.38</v>
      </c>
    </row>
    <row r="58" spans="1:9" ht="15.75" customHeight="1">
      <c r="A58" s="15" t="s">
        <v>203</v>
      </c>
      <c r="B58" s="203"/>
      <c r="C58" s="203"/>
      <c r="D58" s="203"/>
      <c r="E58" s="54">
        <v>5.35</v>
      </c>
      <c r="F58" s="55">
        <v>9.09</v>
      </c>
      <c r="G58" s="55">
        <v>10.71</v>
      </c>
      <c r="H58" s="55">
        <v>11.02</v>
      </c>
      <c r="I58" s="55">
        <v>10.78</v>
      </c>
    </row>
    <row r="59" spans="1:9" ht="15.75" customHeight="1">
      <c r="A59" s="23" t="s">
        <v>204</v>
      </c>
      <c r="B59" s="54">
        <v>5.62</v>
      </c>
      <c r="C59" s="54">
        <v>6.11</v>
      </c>
      <c r="D59" s="54">
        <v>6.32</v>
      </c>
      <c r="E59" s="54">
        <v>6.43</v>
      </c>
      <c r="F59" s="55">
        <v>6.33</v>
      </c>
      <c r="G59" s="55">
        <v>5.93</v>
      </c>
      <c r="H59" s="55">
        <v>5.68</v>
      </c>
      <c r="I59" s="55">
        <v>4.37</v>
      </c>
    </row>
    <row r="60" spans="1:9" ht="15.75" customHeight="1">
      <c r="A60" s="53" t="s">
        <v>205</v>
      </c>
      <c r="B60" s="56">
        <v>1.96</v>
      </c>
      <c r="C60" s="56">
        <v>1.97</v>
      </c>
      <c r="D60" s="57">
        <v>1.98</v>
      </c>
      <c r="E60" s="56">
        <v>2.06</v>
      </c>
      <c r="F60" s="56">
        <v>2.13</v>
      </c>
      <c r="G60" s="56">
        <v>2.04</v>
      </c>
      <c r="H60" s="56">
        <v>2.19</v>
      </c>
      <c r="I60" s="57">
        <v>1.99</v>
      </c>
    </row>
    <row r="61" spans="1:9" ht="15.75" customHeight="1">
      <c r="A61" s="15" t="s">
        <v>147</v>
      </c>
      <c r="B61" s="21"/>
      <c r="C61" s="14"/>
      <c r="D61" s="14"/>
      <c r="E61" s="21"/>
      <c r="F61" s="21"/>
      <c r="G61" s="14"/>
      <c r="H61" s="14"/>
      <c r="I61" s="14"/>
    </row>
    <row r="62" spans="1:9" ht="15.75" customHeight="1">
      <c r="A62" s="16"/>
      <c r="B62" s="21"/>
      <c r="C62" s="14"/>
      <c r="D62" s="14"/>
      <c r="E62" s="21"/>
      <c r="F62" s="21"/>
      <c r="G62" s="14"/>
      <c r="H62" s="14"/>
      <c r="I62" s="14"/>
    </row>
    <row r="63" spans="1:9" ht="15.75" customHeight="1">
      <c r="A63" s="15"/>
      <c r="B63" s="17"/>
      <c r="C63" s="17"/>
      <c r="D63" s="17"/>
      <c r="E63" s="17"/>
      <c r="F63" s="17"/>
      <c r="G63" s="17"/>
      <c r="H63" s="17"/>
      <c r="I63" s="17"/>
    </row>
    <row r="64" spans="1:9" ht="15.75" customHeight="1">
      <c r="A64" s="42"/>
      <c r="B64" s="17"/>
      <c r="C64" s="17"/>
      <c r="D64" s="17"/>
      <c r="E64" s="17"/>
      <c r="F64" s="17"/>
      <c r="G64" s="6"/>
      <c r="H64" s="6"/>
      <c r="I64" s="6"/>
    </row>
    <row r="65" spans="7:9" ht="15.75" customHeight="1">
      <c r="G65" s="6"/>
      <c r="H65" s="6"/>
      <c r="I65" s="6"/>
    </row>
    <row r="66" spans="7:9" ht="15.75" customHeight="1">
      <c r="G66" s="6"/>
      <c r="H66" s="6"/>
      <c r="I66" s="6"/>
    </row>
    <row r="67" ht="15.75" customHeight="1"/>
    <row r="68" ht="15.75" customHeight="1"/>
    <row r="69" ht="15.75" customHeight="1"/>
    <row r="70" ht="15.75" customHeight="1"/>
    <row r="71" ht="15.75" customHeight="1"/>
    <row r="72" ht="15.75" customHeight="1"/>
    <row r="73" ht="15.75" customHeight="1"/>
  </sheetData>
  <printOptions/>
  <pageMargins left="0.75" right="0.75" top="1" bottom="1" header="0.5" footer="0.5"/>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C57"/>
  <sheetViews>
    <sheetView workbookViewId="0" topLeftCell="A1">
      <selection activeCell="A1" sqref="A1"/>
    </sheetView>
  </sheetViews>
  <sheetFormatPr defaultColWidth="11.421875" defaultRowHeight="12.75"/>
  <cols>
    <col min="1" max="1" width="11.421875" style="266" customWidth="1"/>
    <col min="2" max="2" width="3.421875" style="0" customWidth="1"/>
    <col min="3" max="3" width="80.140625" style="0" bestFit="1" customWidth="1"/>
  </cols>
  <sheetData>
    <row r="1" ht="12.75">
      <c r="A1" s="265" t="s">
        <v>531</v>
      </c>
    </row>
    <row r="2" ht="12.75">
      <c r="B2" s="264" t="s">
        <v>532</v>
      </c>
    </row>
    <row r="3" spans="1:3" ht="12.75">
      <c r="A3" s="267" t="s">
        <v>449</v>
      </c>
      <c r="C3" t="s">
        <v>533</v>
      </c>
    </row>
    <row r="4" spans="1:3" ht="12.75">
      <c r="A4" s="267" t="s">
        <v>450</v>
      </c>
      <c r="C4" t="s">
        <v>534</v>
      </c>
    </row>
    <row r="5" ht="12.75">
      <c r="A5" s="267"/>
    </row>
    <row r="6" spans="1:2" ht="12.75">
      <c r="A6" s="267"/>
      <c r="B6" s="264" t="s">
        <v>535</v>
      </c>
    </row>
    <row r="7" spans="1:3" ht="12.75">
      <c r="A7" s="267" t="s">
        <v>451</v>
      </c>
      <c r="C7" t="s">
        <v>536</v>
      </c>
    </row>
    <row r="8" spans="1:3" ht="12.75">
      <c r="A8" s="267" t="s">
        <v>452</v>
      </c>
      <c r="C8" t="s">
        <v>537</v>
      </c>
    </row>
    <row r="9" ht="12.75">
      <c r="A9" s="267"/>
    </row>
    <row r="10" spans="1:2" ht="12.75">
      <c r="A10" s="267"/>
      <c r="B10" s="264" t="s">
        <v>453</v>
      </c>
    </row>
    <row r="11" spans="1:3" ht="12.75">
      <c r="A11" s="267" t="s">
        <v>454</v>
      </c>
      <c r="C11" t="s">
        <v>538</v>
      </c>
    </row>
    <row r="12" spans="1:3" ht="12.75">
      <c r="A12" s="267" t="s">
        <v>456</v>
      </c>
      <c r="C12" t="s">
        <v>539</v>
      </c>
    </row>
    <row r="13" ht="12.75">
      <c r="A13" s="267"/>
    </row>
    <row r="14" spans="1:2" ht="12.75">
      <c r="A14" s="267"/>
      <c r="B14" s="264" t="s">
        <v>540</v>
      </c>
    </row>
    <row r="15" spans="1:3" ht="12.75">
      <c r="A15" s="267" t="s">
        <v>459</v>
      </c>
      <c r="C15" t="s">
        <v>541</v>
      </c>
    </row>
    <row r="16" spans="1:3" ht="12.75">
      <c r="A16" s="267" t="s">
        <v>461</v>
      </c>
      <c r="C16" t="s">
        <v>542</v>
      </c>
    </row>
    <row r="17" spans="1:3" ht="12.75">
      <c r="A17" s="267" t="s">
        <v>463</v>
      </c>
      <c r="C17" t="s">
        <v>543</v>
      </c>
    </row>
    <row r="18" spans="1:3" ht="12.75">
      <c r="A18" s="267" t="s">
        <v>465</v>
      </c>
      <c r="C18" t="s">
        <v>544</v>
      </c>
    </row>
    <row r="19" spans="1:3" ht="12.75">
      <c r="A19" s="267" t="s">
        <v>467</v>
      </c>
      <c r="C19" t="s">
        <v>545</v>
      </c>
    </row>
    <row r="20" spans="1:3" ht="12.75">
      <c r="A20" s="267" t="s">
        <v>469</v>
      </c>
      <c r="C20" t="s">
        <v>546</v>
      </c>
    </row>
    <row r="21" spans="1:3" ht="12.75">
      <c r="A21" s="267" t="s">
        <v>471</v>
      </c>
      <c r="C21" t="s">
        <v>547</v>
      </c>
    </row>
    <row r="22" spans="1:3" ht="12.75">
      <c r="A22" s="267" t="s">
        <v>473</v>
      </c>
      <c r="C22" t="s">
        <v>548</v>
      </c>
    </row>
    <row r="23" spans="1:3" ht="12.75">
      <c r="A23" s="267" t="s">
        <v>475</v>
      </c>
      <c r="C23" t="s">
        <v>549</v>
      </c>
    </row>
    <row r="24" spans="1:3" ht="12.75">
      <c r="A24" s="267" t="s">
        <v>477</v>
      </c>
      <c r="C24" t="s">
        <v>550</v>
      </c>
    </row>
    <row r="25" spans="1:3" ht="12.75">
      <c r="A25" s="267" t="s">
        <v>479</v>
      </c>
      <c r="C25" t="s">
        <v>551</v>
      </c>
    </row>
    <row r="26" spans="1:3" ht="12.75">
      <c r="A26" s="267" t="s">
        <v>481</v>
      </c>
      <c r="C26" t="s">
        <v>552</v>
      </c>
    </row>
    <row r="27" spans="1:3" ht="12.75">
      <c r="A27" s="267" t="s">
        <v>483</v>
      </c>
      <c r="C27" t="s">
        <v>553</v>
      </c>
    </row>
    <row r="28" ht="12.75">
      <c r="A28" s="267"/>
    </row>
    <row r="29" spans="1:2" ht="12.75">
      <c r="A29" s="267"/>
      <c r="B29" s="264" t="s">
        <v>400</v>
      </c>
    </row>
    <row r="30" spans="1:3" ht="12.75">
      <c r="A30" s="267" t="s">
        <v>486</v>
      </c>
      <c r="C30" t="s">
        <v>554</v>
      </c>
    </row>
    <row r="31" spans="1:3" ht="12.75">
      <c r="A31" s="267" t="s">
        <v>488</v>
      </c>
      <c r="C31" t="s">
        <v>555</v>
      </c>
    </row>
    <row r="32" spans="1:3" ht="12.75">
      <c r="A32" s="267" t="s">
        <v>490</v>
      </c>
      <c r="C32" t="s">
        <v>556</v>
      </c>
    </row>
    <row r="33" spans="1:3" ht="12.75">
      <c r="A33" s="267" t="s">
        <v>492</v>
      </c>
      <c r="C33" t="s">
        <v>557</v>
      </c>
    </row>
    <row r="34" spans="1:3" ht="12.75">
      <c r="A34" s="267" t="s">
        <v>494</v>
      </c>
      <c r="C34" t="s">
        <v>558</v>
      </c>
    </row>
    <row r="35" spans="1:3" ht="12.75">
      <c r="A35" s="267" t="s">
        <v>496</v>
      </c>
      <c r="C35" t="s">
        <v>559</v>
      </c>
    </row>
    <row r="36" spans="1:3" ht="12.75">
      <c r="A36" s="267" t="s">
        <v>498</v>
      </c>
      <c r="C36" t="s">
        <v>560</v>
      </c>
    </row>
    <row r="37" spans="1:3" ht="12.75">
      <c r="A37" s="267" t="s">
        <v>500</v>
      </c>
      <c r="C37" t="s">
        <v>561</v>
      </c>
    </row>
    <row r="38" spans="1:3" ht="12.75">
      <c r="A38" s="267" t="s">
        <v>502</v>
      </c>
      <c r="C38" t="s">
        <v>562</v>
      </c>
    </row>
    <row r="39" spans="1:3" ht="12.75">
      <c r="A39" s="267" t="s">
        <v>504</v>
      </c>
      <c r="C39" t="s">
        <v>563</v>
      </c>
    </row>
    <row r="40" spans="1:3" ht="12.75">
      <c r="A40" s="267" t="s">
        <v>506</v>
      </c>
      <c r="C40" t="s">
        <v>564</v>
      </c>
    </row>
    <row r="41" ht="12.75">
      <c r="A41" s="267"/>
    </row>
    <row r="42" spans="1:2" ht="12.75">
      <c r="A42" s="267"/>
      <c r="B42" s="264" t="s">
        <v>565</v>
      </c>
    </row>
    <row r="43" spans="1:3" ht="12.75">
      <c r="A43" s="267" t="s">
        <v>509</v>
      </c>
      <c r="C43" t="s">
        <v>566</v>
      </c>
    </row>
    <row r="44" spans="1:3" ht="12.75">
      <c r="A44" s="267" t="s">
        <v>511</v>
      </c>
      <c r="C44" t="s">
        <v>567</v>
      </c>
    </row>
    <row r="45" spans="1:3" ht="12.75">
      <c r="A45" s="267" t="s">
        <v>513</v>
      </c>
      <c r="C45" t="s">
        <v>568</v>
      </c>
    </row>
    <row r="46" spans="1:3" ht="12.75">
      <c r="A46" s="267" t="s">
        <v>515</v>
      </c>
      <c r="C46" t="s">
        <v>569</v>
      </c>
    </row>
    <row r="47" spans="1:3" ht="12.75">
      <c r="A47" s="267" t="s">
        <v>517</v>
      </c>
      <c r="C47" t="s">
        <v>570</v>
      </c>
    </row>
    <row r="48" spans="1:3" ht="12.75">
      <c r="A48" s="267"/>
      <c r="C48" t="s">
        <v>571</v>
      </c>
    </row>
    <row r="49" spans="1:3" ht="12.75">
      <c r="A49" s="267" t="s">
        <v>519</v>
      </c>
      <c r="C49" t="s">
        <v>572</v>
      </c>
    </row>
    <row r="50" ht="12.75">
      <c r="A50" s="267"/>
    </row>
    <row r="51" spans="1:2" ht="12.75">
      <c r="A51" s="267"/>
      <c r="B51" s="264" t="s">
        <v>573</v>
      </c>
    </row>
    <row r="52" spans="1:3" ht="12.75">
      <c r="A52" s="267" t="s">
        <v>522</v>
      </c>
      <c r="C52" t="s">
        <v>574</v>
      </c>
    </row>
    <row r="53" spans="1:3" ht="12.75">
      <c r="A53" s="267" t="s">
        <v>524</v>
      </c>
      <c r="C53" t="s">
        <v>575</v>
      </c>
    </row>
    <row r="54" spans="1:3" ht="12.75">
      <c r="A54" s="267" t="s">
        <v>526</v>
      </c>
      <c r="C54" t="s">
        <v>576</v>
      </c>
    </row>
    <row r="55" ht="12.75">
      <c r="A55" s="267"/>
    </row>
    <row r="56" spans="1:2" ht="12.75">
      <c r="A56" s="267"/>
      <c r="B56" s="264" t="s">
        <v>577</v>
      </c>
    </row>
    <row r="57" spans="1:3" ht="12.75">
      <c r="A57" s="267" t="s">
        <v>529</v>
      </c>
      <c r="C57" t="s">
        <v>578</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K67"/>
  <sheetViews>
    <sheetView workbookViewId="0" topLeftCell="A1">
      <selection activeCell="A1" sqref="A1"/>
    </sheetView>
  </sheetViews>
  <sheetFormatPr defaultColWidth="11.421875" defaultRowHeight="12.75"/>
  <cols>
    <col min="1" max="1" width="30.7109375" style="1" customWidth="1"/>
    <col min="2" max="9" width="10.8515625" style="0" customWidth="1"/>
  </cols>
  <sheetData>
    <row r="1" spans="1:9" ht="15.75" customHeight="1">
      <c r="A1" s="10" t="s">
        <v>209</v>
      </c>
      <c r="B1" s="1"/>
      <c r="C1" s="1"/>
      <c r="D1" s="1"/>
      <c r="E1" s="1"/>
      <c r="F1" s="1"/>
      <c r="G1" s="1"/>
      <c r="H1" s="1"/>
      <c r="I1" s="1"/>
    </row>
    <row r="2" s="1" customFormat="1" ht="15.75" customHeight="1">
      <c r="A2" s="11" t="s">
        <v>210</v>
      </c>
    </row>
    <row r="3" spans="1:9" ht="15.75" customHeight="1">
      <c r="A3" s="8"/>
      <c r="B3" s="7"/>
      <c r="C3" s="1"/>
      <c r="D3" s="1"/>
      <c r="E3" s="1"/>
      <c r="F3" s="1"/>
      <c r="G3" s="1"/>
      <c r="H3" s="1"/>
      <c r="I3" s="1"/>
    </row>
    <row r="4" spans="1:9" s="1" customFormat="1" ht="15.75" customHeight="1">
      <c r="A4" s="28"/>
      <c r="B4" s="50">
        <v>1991</v>
      </c>
      <c r="C4" s="50">
        <v>1992</v>
      </c>
      <c r="D4" s="50">
        <v>1993</v>
      </c>
      <c r="E4" s="50">
        <v>1994</v>
      </c>
      <c r="F4" s="50">
        <v>1995</v>
      </c>
      <c r="G4" s="50">
        <v>1996</v>
      </c>
      <c r="H4" s="50">
        <v>1997</v>
      </c>
      <c r="I4" s="50">
        <v>1998</v>
      </c>
    </row>
    <row r="5" spans="1:11" ht="15.75" customHeight="1">
      <c r="A5" s="13" t="s">
        <v>194</v>
      </c>
      <c r="B5" s="61">
        <v>487.2</v>
      </c>
      <c r="C5" s="61">
        <v>509.5</v>
      </c>
      <c r="D5" s="61">
        <v>512.2</v>
      </c>
      <c r="E5" s="62">
        <v>524.2</v>
      </c>
      <c r="F5" s="61">
        <v>519.8</v>
      </c>
      <c r="G5" s="63">
        <v>509.2</v>
      </c>
      <c r="H5" s="63">
        <v>517.5</v>
      </c>
      <c r="I5" s="63">
        <v>494.3</v>
      </c>
      <c r="K5" s="2"/>
    </row>
    <row r="6" spans="1:10" ht="15.75" customHeight="1">
      <c r="A6" s="33" t="s">
        <v>195</v>
      </c>
      <c r="B6" s="46"/>
      <c r="C6" s="46"/>
      <c r="D6" s="46"/>
      <c r="E6" s="46"/>
      <c r="F6" s="46"/>
      <c r="G6" s="46"/>
      <c r="H6" s="46"/>
      <c r="I6" s="46"/>
      <c r="J6" s="2"/>
    </row>
    <row r="7" spans="1:10" ht="15.75" customHeight="1">
      <c r="A7" s="16"/>
      <c r="B7" s="46"/>
      <c r="C7" s="46"/>
      <c r="D7" s="46"/>
      <c r="E7" s="46"/>
      <c r="F7" s="46"/>
      <c r="G7" s="46"/>
      <c r="H7" s="46"/>
      <c r="I7" s="46"/>
      <c r="J7" s="2"/>
    </row>
    <row r="8" spans="1:10" ht="15.75" customHeight="1">
      <c r="A8" s="17" t="s">
        <v>201</v>
      </c>
      <c r="B8" s="47">
        <v>28.2</v>
      </c>
      <c r="C8" s="47">
        <v>31.3</v>
      </c>
      <c r="D8" s="47">
        <v>31.5</v>
      </c>
      <c r="E8" s="47">
        <v>32.7</v>
      </c>
      <c r="F8" s="47">
        <v>34.2</v>
      </c>
      <c r="G8" s="47">
        <v>34.7</v>
      </c>
      <c r="H8" s="47">
        <v>33</v>
      </c>
      <c r="I8" s="47">
        <v>34.7</v>
      </c>
      <c r="J8" s="2"/>
    </row>
    <row r="9" spans="1:10" ht="15.75" customHeight="1">
      <c r="A9" s="52" t="s">
        <v>202</v>
      </c>
      <c r="B9" s="47">
        <v>7.4</v>
      </c>
      <c r="C9" s="47">
        <v>16.3</v>
      </c>
      <c r="D9" s="47">
        <v>29.2</v>
      </c>
      <c r="E9" s="47">
        <v>40.8</v>
      </c>
      <c r="F9" s="47">
        <v>51.6</v>
      </c>
      <c r="G9" s="47">
        <v>60</v>
      </c>
      <c r="H9" s="47">
        <v>71.1</v>
      </c>
      <c r="I9" s="47">
        <v>82.1</v>
      </c>
      <c r="J9" s="2"/>
    </row>
    <row r="10" spans="1:10" ht="15.75" customHeight="1">
      <c r="A10" s="15" t="s">
        <v>203</v>
      </c>
      <c r="B10" s="46"/>
      <c r="C10" s="46"/>
      <c r="D10" s="46"/>
      <c r="E10" s="46">
        <v>2.8</v>
      </c>
      <c r="F10" s="47">
        <v>46.5</v>
      </c>
      <c r="G10" s="47">
        <v>94.8</v>
      </c>
      <c r="H10" s="47">
        <v>144.8</v>
      </c>
      <c r="I10" s="47">
        <v>197.3</v>
      </c>
      <c r="J10" s="2"/>
    </row>
    <row r="11" spans="1:10" ht="15.75" customHeight="1">
      <c r="A11" s="23" t="s">
        <v>204</v>
      </c>
      <c r="B11" s="46">
        <v>429.3</v>
      </c>
      <c r="C11" s="46">
        <v>439.1</v>
      </c>
      <c r="D11" s="46">
        <v>428.3</v>
      </c>
      <c r="E11" s="46">
        <v>423</v>
      </c>
      <c r="F11" s="47">
        <v>362.6</v>
      </c>
      <c r="G11" s="47">
        <v>294.1</v>
      </c>
      <c r="H11" s="47">
        <v>241</v>
      </c>
      <c r="I11" s="47">
        <v>151.8</v>
      </c>
      <c r="J11" s="2"/>
    </row>
    <row r="12" spans="1:10" ht="15.75" customHeight="1">
      <c r="A12" s="53" t="s">
        <v>205</v>
      </c>
      <c r="B12" s="48">
        <v>22.1</v>
      </c>
      <c r="C12" s="48">
        <v>22.8</v>
      </c>
      <c r="D12" s="49">
        <v>23.2</v>
      </c>
      <c r="E12" s="48">
        <v>24.9</v>
      </c>
      <c r="F12" s="48">
        <v>24.9</v>
      </c>
      <c r="G12" s="48">
        <v>25.6</v>
      </c>
      <c r="H12" s="48">
        <v>27.6</v>
      </c>
      <c r="I12" s="49">
        <v>28.5</v>
      </c>
      <c r="J12" s="2"/>
    </row>
    <row r="13" spans="1:10" ht="15.75" customHeight="1">
      <c r="A13" s="15" t="s">
        <v>147</v>
      </c>
      <c r="B13" s="21"/>
      <c r="C13" s="14"/>
      <c r="D13" s="14"/>
      <c r="E13" s="21"/>
      <c r="F13" s="21"/>
      <c r="G13" s="14"/>
      <c r="H13" s="14"/>
      <c r="I13" s="14"/>
      <c r="J13" s="2"/>
    </row>
    <row r="14" spans="1:9" ht="15.75" customHeight="1">
      <c r="A14" s="16"/>
      <c r="B14" s="21"/>
      <c r="C14" s="14"/>
      <c r="D14" s="14"/>
      <c r="E14" s="21"/>
      <c r="F14" s="21"/>
      <c r="G14" s="14"/>
      <c r="H14" s="14"/>
      <c r="I14" s="14"/>
    </row>
    <row r="15" spans="1:10" ht="15.75" customHeight="1">
      <c r="A15" s="15"/>
      <c r="B15" s="17"/>
      <c r="C15" s="17"/>
      <c r="D15" s="17"/>
      <c r="E15" s="17"/>
      <c r="F15" s="17"/>
      <c r="G15" s="17"/>
      <c r="H15" s="17"/>
      <c r="I15" s="17"/>
      <c r="J15" s="2"/>
    </row>
    <row r="16" spans="1:10" ht="15.75" customHeight="1">
      <c r="A16" s="71"/>
      <c r="B16" s="14"/>
      <c r="C16" s="14"/>
      <c r="D16" s="14"/>
      <c r="E16" s="14"/>
      <c r="F16" s="21"/>
      <c r="G16" s="21"/>
      <c r="H16" s="14"/>
      <c r="I16" s="14"/>
      <c r="J16" s="2"/>
    </row>
    <row r="17" spans="1:10" ht="15.75" customHeight="1">
      <c r="A17" s="71"/>
      <c r="B17" s="14"/>
      <c r="C17" s="14"/>
      <c r="D17" s="14"/>
      <c r="E17" s="14"/>
      <c r="F17" s="21"/>
      <c r="G17" s="21"/>
      <c r="H17" s="14"/>
      <c r="I17" s="14"/>
      <c r="J17" s="2"/>
    </row>
    <row r="18" spans="1:9" ht="15.75" customHeight="1">
      <c r="A18" s="10" t="s">
        <v>211</v>
      </c>
      <c r="B18" s="1"/>
      <c r="C18" s="1"/>
      <c r="D18" s="1"/>
      <c r="E18" s="1"/>
      <c r="F18" s="1"/>
      <c r="G18" s="1"/>
      <c r="H18" s="1"/>
      <c r="I18" s="1"/>
    </row>
    <row r="19" spans="1:10" ht="15.75" customHeight="1">
      <c r="A19" s="11" t="s">
        <v>214</v>
      </c>
      <c r="B19" s="1"/>
      <c r="C19" s="1"/>
      <c r="D19" s="1"/>
      <c r="E19" s="1"/>
      <c r="F19" s="1"/>
      <c r="G19" s="1"/>
      <c r="H19" s="1"/>
      <c r="I19" s="1"/>
      <c r="J19" s="2"/>
    </row>
    <row r="20" spans="1:9" ht="15.75" customHeight="1">
      <c r="A20" s="8"/>
      <c r="B20" s="7"/>
      <c r="C20" s="1"/>
      <c r="D20" s="1"/>
      <c r="E20" s="1"/>
      <c r="F20" s="1"/>
      <c r="G20" s="1"/>
      <c r="H20" s="1"/>
      <c r="I20" s="1"/>
    </row>
    <row r="21" spans="1:10" ht="15.75" customHeight="1">
      <c r="A21" s="28"/>
      <c r="B21" s="50">
        <v>1991</v>
      </c>
      <c r="C21" s="50">
        <v>1992</v>
      </c>
      <c r="D21" s="50">
        <v>1993</v>
      </c>
      <c r="E21" s="50">
        <v>1994</v>
      </c>
      <c r="F21" s="50">
        <v>1995</v>
      </c>
      <c r="G21" s="50">
        <v>1996</v>
      </c>
      <c r="H21" s="50">
        <v>1997</v>
      </c>
      <c r="I21" s="50" t="s">
        <v>212</v>
      </c>
      <c r="J21" s="2"/>
    </row>
    <row r="22" spans="1:10" ht="15.75" customHeight="1">
      <c r="A22" s="13" t="s">
        <v>194</v>
      </c>
      <c r="B22" s="61">
        <v>16720.8</v>
      </c>
      <c r="C22" s="61">
        <v>7456.7</v>
      </c>
      <c r="D22" s="61">
        <v>6668.8</v>
      </c>
      <c r="E22" s="62">
        <v>8386.8</v>
      </c>
      <c r="F22" s="61">
        <v>8919.7</v>
      </c>
      <c r="G22" s="63">
        <v>9219.2</v>
      </c>
      <c r="H22" s="63">
        <v>13886</v>
      </c>
      <c r="I22" s="63">
        <v>7631.2</v>
      </c>
      <c r="J22" s="2"/>
    </row>
    <row r="23" spans="1:9" ht="15.75" customHeight="1">
      <c r="A23" s="33" t="s">
        <v>195</v>
      </c>
      <c r="B23" s="46"/>
      <c r="C23" s="46"/>
      <c r="D23" s="46"/>
      <c r="E23" s="46"/>
      <c r="F23" s="46"/>
      <c r="G23" s="46"/>
      <c r="H23" s="46"/>
      <c r="I23" s="46"/>
    </row>
    <row r="24" spans="1:9" ht="15.75" customHeight="1">
      <c r="A24" s="16"/>
      <c r="B24" s="46"/>
      <c r="C24" s="46"/>
      <c r="D24" s="46"/>
      <c r="E24" s="46"/>
      <c r="F24" s="46"/>
      <c r="G24" s="46"/>
      <c r="H24" s="46"/>
      <c r="I24" s="46"/>
    </row>
    <row r="25" spans="1:9" s="1" customFormat="1" ht="15.75" customHeight="1">
      <c r="A25" s="17" t="s">
        <v>201</v>
      </c>
      <c r="B25" s="47">
        <v>9181.1</v>
      </c>
      <c r="C25" s="47">
        <v>1967.7</v>
      </c>
      <c r="D25" s="47">
        <v>2079.4</v>
      </c>
      <c r="E25" s="47">
        <v>2374.5</v>
      </c>
      <c r="F25" s="47">
        <v>2407.6</v>
      </c>
      <c r="G25" s="47">
        <v>2439.4</v>
      </c>
      <c r="H25" s="47">
        <v>2500</v>
      </c>
      <c r="I25" s="47">
        <v>985.3</v>
      </c>
    </row>
    <row r="26" spans="1:9" s="1" customFormat="1" ht="15.75" customHeight="1">
      <c r="A26" s="52" t="s">
        <v>202</v>
      </c>
      <c r="B26" s="47">
        <v>1259.3</v>
      </c>
      <c r="C26" s="47">
        <v>318.1</v>
      </c>
      <c r="D26" s="47">
        <v>627</v>
      </c>
      <c r="E26" s="47">
        <v>1160</v>
      </c>
      <c r="F26" s="47">
        <v>1761.8</v>
      </c>
      <c r="G26" s="47">
        <v>1616.2</v>
      </c>
      <c r="H26" s="47">
        <v>2200</v>
      </c>
      <c r="I26" s="47">
        <v>1902.1</v>
      </c>
    </row>
    <row r="27" spans="1:9" s="1" customFormat="1" ht="15.75" customHeight="1">
      <c r="A27" s="15" t="s">
        <v>203</v>
      </c>
      <c r="B27" s="46"/>
      <c r="C27" s="46"/>
      <c r="D27" s="46"/>
      <c r="E27" s="46">
        <v>1.5</v>
      </c>
      <c r="F27" s="47">
        <v>186.9</v>
      </c>
      <c r="G27" s="47">
        <v>573.3</v>
      </c>
      <c r="H27" s="47">
        <v>1160</v>
      </c>
      <c r="I27" s="47">
        <v>1437.3</v>
      </c>
    </row>
    <row r="28" spans="1:9" s="1" customFormat="1" ht="15.75" customHeight="1">
      <c r="A28" s="23" t="s">
        <v>204</v>
      </c>
      <c r="B28" s="46">
        <v>5332.3</v>
      </c>
      <c r="C28" s="46">
        <v>4515.4</v>
      </c>
      <c r="D28" s="46">
        <v>3411</v>
      </c>
      <c r="E28" s="46">
        <v>4230.6</v>
      </c>
      <c r="F28" s="47">
        <v>3923</v>
      </c>
      <c r="G28" s="47">
        <v>3238.5</v>
      </c>
      <c r="H28" s="47">
        <v>6770</v>
      </c>
      <c r="I28" s="47">
        <v>2682.2</v>
      </c>
    </row>
    <row r="29" spans="1:9" s="1" customFormat="1" ht="15.75" customHeight="1">
      <c r="A29" s="23" t="s">
        <v>205</v>
      </c>
      <c r="B29" s="46">
        <v>945.3</v>
      </c>
      <c r="C29" s="46">
        <v>653.1</v>
      </c>
      <c r="D29" s="73">
        <v>549.9</v>
      </c>
      <c r="E29" s="46">
        <v>619.1</v>
      </c>
      <c r="F29" s="46">
        <v>639.2</v>
      </c>
      <c r="G29" s="46">
        <v>1350.9</v>
      </c>
      <c r="H29" s="46">
        <v>1255</v>
      </c>
      <c r="I29" s="73">
        <v>623.4</v>
      </c>
    </row>
    <row r="30" spans="1:9" ht="15.75" customHeight="1">
      <c r="A30" s="75" t="s">
        <v>213</v>
      </c>
      <c r="B30" s="48">
        <v>2.8</v>
      </c>
      <c r="C30" s="48">
        <v>2.4</v>
      </c>
      <c r="D30" s="48">
        <v>1.5</v>
      </c>
      <c r="E30" s="48">
        <v>1.1</v>
      </c>
      <c r="F30" s="48">
        <v>1.2</v>
      </c>
      <c r="G30" s="48">
        <v>0.9</v>
      </c>
      <c r="H30" s="48">
        <v>1</v>
      </c>
      <c r="I30" s="48">
        <v>0.9</v>
      </c>
    </row>
    <row r="31" spans="1:9" ht="15.75" customHeight="1">
      <c r="A31" s="15" t="s">
        <v>147</v>
      </c>
      <c r="B31" s="21"/>
      <c r="C31" s="14"/>
      <c r="D31" s="14"/>
      <c r="E31" s="21"/>
      <c r="F31" s="21"/>
      <c r="G31" s="14"/>
      <c r="H31" s="14"/>
      <c r="I31" s="14"/>
    </row>
    <row r="32" spans="1:9" ht="15.75" customHeight="1">
      <c r="A32" s="16"/>
      <c r="B32" s="21"/>
      <c r="C32" s="14"/>
      <c r="D32" s="14"/>
      <c r="E32" s="21"/>
      <c r="F32" s="21"/>
      <c r="G32" s="14"/>
      <c r="H32" s="14"/>
      <c r="I32" s="14"/>
    </row>
    <row r="33" spans="1:9" ht="15.75" customHeight="1">
      <c r="A33" s="15"/>
      <c r="B33" s="17"/>
      <c r="C33" s="17"/>
      <c r="D33" s="17"/>
      <c r="E33" s="17"/>
      <c r="F33" s="17"/>
      <c r="G33" s="17"/>
      <c r="H33" s="17"/>
      <c r="I33" s="17"/>
    </row>
    <row r="34" spans="1:9" ht="15.75" customHeight="1">
      <c r="A34" s="71"/>
      <c r="B34" s="14"/>
      <c r="C34" s="14"/>
      <c r="D34" s="14"/>
      <c r="E34" s="14"/>
      <c r="F34" s="21"/>
      <c r="G34" s="21"/>
      <c r="H34" s="14"/>
      <c r="I34" s="14"/>
    </row>
    <row r="35" spans="1:9" ht="15.75" customHeight="1">
      <c r="A35" s="71"/>
      <c r="B35" s="14"/>
      <c r="C35" s="14"/>
      <c r="D35" s="14"/>
      <c r="E35" s="14"/>
      <c r="F35" s="21"/>
      <c r="G35" s="21"/>
      <c r="H35" s="14"/>
      <c r="I35" s="14"/>
    </row>
    <row r="36" spans="1:9" ht="15.75" customHeight="1">
      <c r="A36" s="10" t="s">
        <v>215</v>
      </c>
      <c r="B36" s="1"/>
      <c r="C36" s="1"/>
      <c r="D36" s="1"/>
      <c r="E36" s="1"/>
      <c r="F36" s="1"/>
      <c r="G36" s="1"/>
      <c r="H36" s="1"/>
      <c r="I36" s="1"/>
    </row>
    <row r="37" spans="1:9" ht="15.75" customHeight="1">
      <c r="A37" s="11" t="s">
        <v>216</v>
      </c>
      <c r="B37" s="1"/>
      <c r="C37" s="1"/>
      <c r="D37" s="1"/>
      <c r="E37" s="1"/>
      <c r="F37" s="1"/>
      <c r="G37" s="1"/>
      <c r="H37" s="1"/>
      <c r="I37" s="1"/>
    </row>
    <row r="38" spans="1:9" ht="15.75" customHeight="1">
      <c r="A38" s="8"/>
      <c r="B38" s="7"/>
      <c r="C38" s="1"/>
      <c r="D38" s="1"/>
      <c r="E38" s="1"/>
      <c r="F38" s="1"/>
      <c r="G38" s="1"/>
      <c r="H38" s="1"/>
      <c r="I38" s="1"/>
    </row>
    <row r="39" spans="1:9" ht="15.75" customHeight="1">
      <c r="A39" s="28"/>
      <c r="B39" s="50">
        <v>1991</v>
      </c>
      <c r="C39" s="50">
        <v>1992</v>
      </c>
      <c r="D39" s="50">
        <v>1993</v>
      </c>
      <c r="E39" s="50">
        <v>1994</v>
      </c>
      <c r="F39" s="50">
        <v>1995</v>
      </c>
      <c r="G39" s="50">
        <v>1996</v>
      </c>
      <c r="H39" s="50">
        <v>1997</v>
      </c>
      <c r="I39" s="50">
        <v>1998</v>
      </c>
    </row>
    <row r="40" spans="1:9" ht="15.75" customHeight="1">
      <c r="A40" s="17" t="s">
        <v>201</v>
      </c>
      <c r="B40" s="69">
        <v>2.1</v>
      </c>
      <c r="C40" s="69">
        <v>10.6</v>
      </c>
      <c r="D40" s="69">
        <v>10.6</v>
      </c>
      <c r="E40" s="69">
        <v>10.5</v>
      </c>
      <c r="F40" s="69">
        <v>10.6</v>
      </c>
      <c r="G40" s="69">
        <v>10.6</v>
      </c>
      <c r="H40" s="69">
        <v>10.7</v>
      </c>
      <c r="I40" s="69">
        <v>28.2</v>
      </c>
    </row>
    <row r="41" spans="1:9" ht="15.75" customHeight="1">
      <c r="A41" s="52" t="s">
        <v>202</v>
      </c>
      <c r="B41" s="69">
        <v>0.7</v>
      </c>
      <c r="C41" s="69">
        <v>4</v>
      </c>
      <c r="D41" s="69">
        <v>3</v>
      </c>
      <c r="E41" s="69">
        <v>2.2</v>
      </c>
      <c r="F41" s="69">
        <v>1.7</v>
      </c>
      <c r="G41" s="69">
        <v>2.1</v>
      </c>
      <c r="H41" s="69">
        <v>1.8</v>
      </c>
      <c r="I41" s="69">
        <v>2.6</v>
      </c>
    </row>
    <row r="42" spans="1:9" ht="15.75" customHeight="1">
      <c r="A42" s="15" t="s">
        <v>203</v>
      </c>
      <c r="B42" s="69"/>
      <c r="C42" s="69"/>
      <c r="D42" s="69"/>
      <c r="E42" s="69" t="s">
        <v>217</v>
      </c>
      <c r="F42" s="69">
        <v>5.5</v>
      </c>
      <c r="G42" s="69">
        <v>3.1</v>
      </c>
      <c r="H42" s="69">
        <v>2.3</v>
      </c>
      <c r="I42" s="69">
        <v>2.5</v>
      </c>
    </row>
    <row r="43" spans="1:9" ht="15.75" customHeight="1">
      <c r="A43" s="23" t="s">
        <v>204</v>
      </c>
      <c r="B43" s="69">
        <v>1.4</v>
      </c>
      <c r="C43" s="69">
        <v>1.6</v>
      </c>
      <c r="D43" s="69">
        <v>2</v>
      </c>
      <c r="E43" s="69">
        <v>1.6</v>
      </c>
      <c r="F43" s="69">
        <v>1.5</v>
      </c>
      <c r="G43" s="69">
        <v>1.5</v>
      </c>
      <c r="H43" s="69">
        <v>0.6</v>
      </c>
      <c r="I43" s="69">
        <v>1.3</v>
      </c>
    </row>
    <row r="44" spans="1:9" ht="15.75" customHeight="1">
      <c r="A44" s="53" t="s">
        <v>205</v>
      </c>
      <c r="B44" s="70">
        <v>0.6</v>
      </c>
      <c r="C44" s="70">
        <v>0.9</v>
      </c>
      <c r="D44" s="70">
        <v>1.1</v>
      </c>
      <c r="E44" s="70">
        <v>1</v>
      </c>
      <c r="F44" s="70">
        <v>0.9</v>
      </c>
      <c r="G44" s="70">
        <v>0.5</v>
      </c>
      <c r="H44" s="70">
        <v>0.5</v>
      </c>
      <c r="I44" s="70">
        <v>1.1</v>
      </c>
    </row>
    <row r="45" spans="1:9" ht="15.75" customHeight="1">
      <c r="A45" s="15" t="s">
        <v>147</v>
      </c>
      <c r="B45" s="21"/>
      <c r="C45" s="14"/>
      <c r="D45" s="14"/>
      <c r="E45" s="21"/>
      <c r="F45" s="21"/>
      <c r="G45" s="14"/>
      <c r="H45" s="14"/>
      <c r="I45" s="14"/>
    </row>
    <row r="46" spans="1:9" ht="15.75" customHeight="1">
      <c r="A46" s="16"/>
      <c r="B46" s="21"/>
      <c r="C46" s="14"/>
      <c r="D46" s="14"/>
      <c r="E46" s="21"/>
      <c r="F46" s="21"/>
      <c r="G46" s="14"/>
      <c r="H46" s="14"/>
      <c r="I46" s="14"/>
    </row>
    <row r="47" spans="1:9" ht="15.75" customHeight="1">
      <c r="A47" s="10" t="s">
        <v>218</v>
      </c>
      <c r="B47" s="1"/>
      <c r="C47" s="1"/>
      <c r="D47" s="1"/>
      <c r="E47" s="1"/>
      <c r="F47" s="1"/>
      <c r="G47" s="1"/>
      <c r="H47" s="1"/>
      <c r="I47" s="1"/>
    </row>
    <row r="48" spans="1:9" ht="15.75" customHeight="1">
      <c r="A48" s="11" t="s">
        <v>219</v>
      </c>
      <c r="B48" s="1"/>
      <c r="C48" s="1"/>
      <c r="D48" s="1"/>
      <c r="E48" s="1"/>
      <c r="F48" s="1"/>
      <c r="G48" s="1"/>
      <c r="H48" s="1"/>
      <c r="I48" s="1"/>
    </row>
    <row r="49" spans="1:9" ht="15.75" customHeight="1">
      <c r="A49" s="8"/>
      <c r="B49" s="7"/>
      <c r="C49" s="1"/>
      <c r="D49" s="1"/>
      <c r="E49" s="1"/>
      <c r="F49" s="1"/>
      <c r="G49" s="1"/>
      <c r="H49" s="1"/>
      <c r="I49" s="1"/>
    </row>
    <row r="50" spans="1:9" ht="15.75" customHeight="1">
      <c r="A50" s="28"/>
      <c r="B50" s="50">
        <v>1991</v>
      </c>
      <c r="C50" s="50">
        <v>1992</v>
      </c>
      <c r="D50" s="50">
        <v>1993</v>
      </c>
      <c r="E50" s="50">
        <v>1994</v>
      </c>
      <c r="F50" s="50">
        <v>1995</v>
      </c>
      <c r="G50" s="50">
        <v>1996</v>
      </c>
      <c r="H50" s="50">
        <v>1997</v>
      </c>
      <c r="I50" s="50">
        <v>1998</v>
      </c>
    </row>
    <row r="51" spans="1:9" ht="15.75" customHeight="1">
      <c r="A51" s="13" t="s">
        <v>194</v>
      </c>
      <c r="B51" s="78">
        <f aca="true" t="shared" si="0" ref="B51:G51">SUM(B54:B61)</f>
        <v>2041.1</v>
      </c>
      <c r="C51" s="78">
        <f t="shared" si="0"/>
        <v>2110.2</v>
      </c>
      <c r="D51" s="78">
        <f t="shared" si="0"/>
        <v>2143.7</v>
      </c>
      <c r="E51" s="78">
        <f t="shared" si="0"/>
        <v>2276.6</v>
      </c>
      <c r="F51" s="78">
        <f t="shared" si="0"/>
        <v>2508</v>
      </c>
      <c r="G51" s="78">
        <f t="shared" si="0"/>
        <v>2776.2000000000003</v>
      </c>
      <c r="H51" s="78">
        <f>SUM(H54:H61)</f>
        <v>2937.3999999999996</v>
      </c>
      <c r="I51" s="78">
        <f>SUM(I54:I60)</f>
        <v>3090.3</v>
      </c>
    </row>
    <row r="52" spans="1:9" ht="15.75" customHeight="1">
      <c r="A52" s="33" t="s">
        <v>195</v>
      </c>
      <c r="B52" s="46"/>
      <c r="C52" s="46"/>
      <c r="D52" s="46"/>
      <c r="E52" s="46"/>
      <c r="F52" s="46"/>
      <c r="G52" s="46"/>
      <c r="H52" s="46"/>
      <c r="I52" s="46"/>
    </row>
    <row r="53" spans="1:9" ht="15">
      <c r="A53" s="16"/>
      <c r="B53" s="46"/>
      <c r="C53" s="46"/>
      <c r="D53" s="46"/>
      <c r="E53" s="46"/>
      <c r="F53" s="46"/>
      <c r="G53" s="46"/>
      <c r="H53" s="46"/>
      <c r="I53" s="46"/>
    </row>
    <row r="54" spans="1:9" ht="15">
      <c r="A54" s="17" t="s">
        <v>220</v>
      </c>
      <c r="B54" s="47"/>
      <c r="C54" s="47"/>
      <c r="D54" s="47"/>
      <c r="E54" s="47">
        <v>34.2</v>
      </c>
      <c r="F54" s="47">
        <v>368.6</v>
      </c>
      <c r="G54" s="47">
        <v>531.8</v>
      </c>
      <c r="H54" s="47">
        <v>655.1</v>
      </c>
      <c r="I54" s="47">
        <v>778.7</v>
      </c>
    </row>
    <row r="55" spans="1:9" ht="15">
      <c r="A55" s="52" t="s">
        <v>213</v>
      </c>
      <c r="B55" s="47">
        <v>912.1</v>
      </c>
      <c r="C55" s="47">
        <v>956.1</v>
      </c>
      <c r="D55" s="47">
        <v>995</v>
      </c>
      <c r="E55" s="47">
        <v>1067.2</v>
      </c>
      <c r="F55" s="47">
        <v>951.6</v>
      </c>
      <c r="G55" s="47">
        <v>1019.5</v>
      </c>
      <c r="H55" s="47">
        <v>1009.5</v>
      </c>
      <c r="I55" s="47">
        <v>1029.5</v>
      </c>
    </row>
    <row r="56" spans="1:9" ht="15">
      <c r="A56" s="15" t="s">
        <v>221</v>
      </c>
      <c r="B56" s="46">
        <v>365.2</v>
      </c>
      <c r="C56" s="46">
        <v>370.5</v>
      </c>
      <c r="D56" s="46">
        <v>374.9</v>
      </c>
      <c r="E56" s="46">
        <v>387.5</v>
      </c>
      <c r="F56" s="47">
        <v>387.8</v>
      </c>
      <c r="G56" s="47">
        <v>400.8</v>
      </c>
      <c r="H56" s="47">
        <v>415.2</v>
      </c>
      <c r="I56" s="47">
        <v>440.3</v>
      </c>
    </row>
    <row r="57" spans="1:9" ht="15">
      <c r="A57" s="23" t="s">
        <v>222</v>
      </c>
      <c r="B57" s="46">
        <v>421.7</v>
      </c>
      <c r="C57" s="46">
        <v>434</v>
      </c>
      <c r="D57" s="46">
        <v>440.2</v>
      </c>
      <c r="E57" s="46">
        <v>460.2</v>
      </c>
      <c r="F57" s="47">
        <v>471.9</v>
      </c>
      <c r="G57" s="47">
        <v>492</v>
      </c>
      <c r="H57" s="47">
        <v>518.4</v>
      </c>
      <c r="I57" s="47">
        <v>561</v>
      </c>
    </row>
    <row r="58" spans="1:9" ht="15">
      <c r="A58" s="15" t="s">
        <v>223</v>
      </c>
      <c r="B58" s="46">
        <v>113.8</v>
      </c>
      <c r="C58" s="46">
        <v>116.5</v>
      </c>
      <c r="D58" s="73">
        <v>119</v>
      </c>
      <c r="E58" s="46">
        <v>124.3</v>
      </c>
      <c r="F58" s="46">
        <v>128.1</v>
      </c>
      <c r="G58" s="46">
        <v>133.8</v>
      </c>
      <c r="H58" s="46">
        <v>142.1</v>
      </c>
      <c r="I58" s="73">
        <v>150.3</v>
      </c>
    </row>
    <row r="59" spans="1:9" ht="18">
      <c r="A59" s="15" t="s">
        <v>47</v>
      </c>
      <c r="B59" s="46">
        <v>41.4</v>
      </c>
      <c r="C59" s="46">
        <v>41.1</v>
      </c>
      <c r="D59" s="73">
        <v>40.9</v>
      </c>
      <c r="E59" s="46">
        <v>40.6</v>
      </c>
      <c r="F59" s="46">
        <v>40.4</v>
      </c>
      <c r="G59" s="46">
        <v>40.3</v>
      </c>
      <c r="H59" s="46">
        <v>40.3</v>
      </c>
      <c r="I59" s="204" t="s">
        <v>78</v>
      </c>
    </row>
    <row r="60" spans="1:9" ht="15">
      <c r="A60" s="15" t="s">
        <v>224</v>
      </c>
      <c r="B60" s="73">
        <v>161.1</v>
      </c>
      <c r="C60" s="46">
        <v>166.3</v>
      </c>
      <c r="D60" s="46">
        <v>148</v>
      </c>
      <c r="E60" s="73">
        <v>136.9</v>
      </c>
      <c r="F60" s="73">
        <v>134</v>
      </c>
      <c r="G60" s="46">
        <v>132.4</v>
      </c>
      <c r="H60" s="206">
        <v>131.2</v>
      </c>
      <c r="I60" s="206">
        <v>130.5</v>
      </c>
    </row>
    <row r="61" spans="1:9" ht="18">
      <c r="A61" s="34" t="s">
        <v>46</v>
      </c>
      <c r="B61" s="49">
        <v>25.8</v>
      </c>
      <c r="C61" s="48">
        <v>25.7</v>
      </c>
      <c r="D61" s="48">
        <v>25.7</v>
      </c>
      <c r="E61" s="49">
        <v>25.7</v>
      </c>
      <c r="F61" s="49">
        <v>25.6</v>
      </c>
      <c r="G61" s="48">
        <v>25.6</v>
      </c>
      <c r="H61" s="77">
        <v>25.6</v>
      </c>
      <c r="I61" s="207" t="s">
        <v>78</v>
      </c>
    </row>
    <row r="62" spans="1:9" ht="15">
      <c r="A62" s="15" t="s">
        <v>192</v>
      </c>
      <c r="B62" s="21"/>
      <c r="C62" s="14"/>
      <c r="D62" s="14"/>
      <c r="E62" s="21"/>
      <c r="F62" s="21"/>
      <c r="G62" s="14"/>
      <c r="H62" s="14"/>
      <c r="I62" s="14"/>
    </row>
    <row r="63" spans="1:9" ht="15">
      <c r="A63" s="16"/>
      <c r="B63" s="21"/>
      <c r="C63" s="14"/>
      <c r="D63" s="14"/>
      <c r="E63" s="21"/>
      <c r="F63" s="21"/>
      <c r="G63" s="14"/>
      <c r="H63" s="14"/>
      <c r="I63" s="14"/>
    </row>
    <row r="64" spans="1:9" ht="15">
      <c r="A64" s="15"/>
      <c r="B64" s="17"/>
      <c r="C64" s="17"/>
      <c r="D64" s="17"/>
      <c r="E64" s="17"/>
      <c r="F64" s="17"/>
      <c r="G64" s="17"/>
      <c r="H64" s="17"/>
      <c r="I64" s="17"/>
    </row>
    <row r="65" spans="1:9" ht="15">
      <c r="A65" s="42"/>
      <c r="B65" s="17"/>
      <c r="C65" s="17"/>
      <c r="D65" s="17"/>
      <c r="E65" s="17"/>
      <c r="F65" s="17"/>
      <c r="G65" s="6"/>
      <c r="H65" s="6"/>
      <c r="I65" s="6"/>
    </row>
    <row r="66" spans="7:9" ht="12.75">
      <c r="G66" s="6"/>
      <c r="H66" s="6"/>
      <c r="I66" s="6"/>
    </row>
    <row r="67" spans="7:9" ht="12.75">
      <c r="G67" s="6"/>
      <c r="H67" s="6"/>
      <c r="I67" s="6"/>
    </row>
  </sheetData>
  <printOptions/>
  <pageMargins left="0.75" right="0.75" top="1" bottom="1" header="0.5" footer="0.5"/>
  <pageSetup fitToHeight="1" fitToWidth="1" horizontalDpi="600" verticalDpi="600" orientation="portrait" paperSize="9" scale="6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K72"/>
  <sheetViews>
    <sheetView workbookViewId="0" topLeftCell="A1">
      <selection activeCell="A1" sqref="A1"/>
    </sheetView>
  </sheetViews>
  <sheetFormatPr defaultColWidth="11.421875" defaultRowHeight="12.75"/>
  <cols>
    <col min="1" max="1" width="35.7109375" style="1" customWidth="1"/>
    <col min="2" max="9" width="10.8515625" style="0" customWidth="1"/>
  </cols>
  <sheetData>
    <row r="1" spans="1:9" ht="15.75" customHeight="1">
      <c r="A1" s="10" t="s">
        <v>225</v>
      </c>
      <c r="B1" s="1"/>
      <c r="C1" s="1"/>
      <c r="D1" s="1"/>
      <c r="E1" s="1"/>
      <c r="F1" s="1"/>
      <c r="G1" s="1"/>
      <c r="H1" s="1"/>
      <c r="I1" s="1"/>
    </row>
    <row r="2" s="1" customFormat="1" ht="15.75" customHeight="1">
      <c r="A2" s="11" t="s">
        <v>226</v>
      </c>
    </row>
    <row r="3" spans="1:9" ht="15.75" customHeight="1">
      <c r="A3" s="8"/>
      <c r="B3" s="7"/>
      <c r="C3" s="1"/>
      <c r="D3" s="1"/>
      <c r="E3" s="1"/>
      <c r="F3" s="1"/>
      <c r="G3" s="1"/>
      <c r="H3" s="1"/>
      <c r="I3" s="1"/>
    </row>
    <row r="4" spans="1:9" s="1" customFormat="1" ht="15.75" customHeight="1">
      <c r="A4" s="28"/>
      <c r="B4" s="50">
        <v>1991</v>
      </c>
      <c r="C4" s="50">
        <v>1992</v>
      </c>
      <c r="D4" s="50">
        <v>1993</v>
      </c>
      <c r="E4" s="50">
        <v>1994</v>
      </c>
      <c r="F4" s="50">
        <v>1995</v>
      </c>
      <c r="G4" s="50">
        <v>1996</v>
      </c>
      <c r="H4" s="50">
        <v>1997</v>
      </c>
      <c r="I4" s="50">
        <v>1998</v>
      </c>
    </row>
    <row r="5" spans="1:11" ht="15.75" customHeight="1">
      <c r="A5" s="13" t="s">
        <v>194</v>
      </c>
      <c r="B5" s="61">
        <f>('Tabell 445-448'!B51/'Tabell 445-448'!B51)*100</f>
        <v>100</v>
      </c>
      <c r="C5" s="61">
        <f>('Tabell 445-448'!C51/'Tabell 445-448'!C51)*100</f>
        <v>100</v>
      </c>
      <c r="D5" s="61">
        <f>('Tabell 445-448'!D51/'Tabell 445-448'!D51)*100</f>
        <v>100</v>
      </c>
      <c r="E5" s="61">
        <f>('Tabell 445-448'!E51/'Tabell 445-448'!E51)*100</f>
        <v>100</v>
      </c>
      <c r="F5" s="61">
        <f>('Tabell 445-448'!F51/'Tabell 445-448'!F51)*100</f>
        <v>100</v>
      </c>
      <c r="G5" s="61">
        <f>('Tabell 445-448'!G51/'Tabell 445-448'!G51)*100</f>
        <v>100</v>
      </c>
      <c r="H5" s="61">
        <f>('Tabell 445-448'!H51/'Tabell 445-448'!H51)*100</f>
        <v>100</v>
      </c>
      <c r="I5" s="61">
        <f>('Tabell 445-448'!I51/'Tabell 445-448'!I51)*100</f>
        <v>100</v>
      </c>
      <c r="K5" s="2"/>
    </row>
    <row r="6" spans="1:10" ht="15.75" customHeight="1">
      <c r="A6" s="33" t="s">
        <v>195</v>
      </c>
      <c r="B6" s="46"/>
      <c r="C6" s="46"/>
      <c r="D6" s="46"/>
      <c r="E6" s="46"/>
      <c r="F6" s="46"/>
      <c r="G6" s="46"/>
      <c r="H6" s="46"/>
      <c r="I6" s="46"/>
      <c r="J6" s="2"/>
    </row>
    <row r="7" spans="1:10" ht="15.75" customHeight="1">
      <c r="A7" s="16"/>
      <c r="B7" s="46"/>
      <c r="C7" s="46"/>
      <c r="D7" s="46"/>
      <c r="E7" s="46"/>
      <c r="F7" s="46"/>
      <c r="G7" s="46"/>
      <c r="H7" s="46"/>
      <c r="I7" s="46"/>
      <c r="J7" s="2"/>
    </row>
    <row r="8" spans="1:10" ht="15.75" customHeight="1">
      <c r="A8" s="17" t="s">
        <v>220</v>
      </c>
      <c r="B8" s="47"/>
      <c r="C8" s="47"/>
      <c r="D8" s="47"/>
      <c r="E8" s="47">
        <f>('Tabell 445-448'!E54/'Tabell 445-448'!E$51)*100</f>
        <v>1.5022401827286307</v>
      </c>
      <c r="F8" s="47">
        <f>('Tabell 445-448'!F54/'Tabell 445-448'!F$51)*100</f>
        <v>14.696969696969697</v>
      </c>
      <c r="G8" s="47">
        <f>('Tabell 445-448'!G54/'Tabell 445-448'!G$51)*100</f>
        <v>19.15568042648224</v>
      </c>
      <c r="H8" s="47">
        <f>('Tabell 445-448'!H54/'Tabell 445-448'!H$51)*100</f>
        <v>22.30203581398516</v>
      </c>
      <c r="I8" s="47">
        <f>('Tabell 445-448'!I54/'Tabell 445-448'!I$51)*100</f>
        <v>25.198200821926676</v>
      </c>
      <c r="J8" s="2"/>
    </row>
    <row r="9" spans="1:10" ht="15.75" customHeight="1">
      <c r="A9" s="52" t="s">
        <v>213</v>
      </c>
      <c r="B9" s="47">
        <f>('Tabell 445-448'!B55/'Tabell 445-448'!B$51)*100</f>
        <v>44.686688550291514</v>
      </c>
      <c r="C9" s="47">
        <f>('Tabell 445-448'!C55/'Tabell 445-448'!C$51)*100</f>
        <v>45.30850156383281</v>
      </c>
      <c r="D9" s="47">
        <f>('Tabell 445-448'!D55/'Tabell 445-448'!D$51)*100</f>
        <v>46.41507673648365</v>
      </c>
      <c r="E9" s="47">
        <f>('Tabell 445-448'!E55/'Tabell 445-448'!E$51)*100</f>
        <v>46.87692172537996</v>
      </c>
      <c r="F9" s="47">
        <f>('Tabell 445-448'!F55/'Tabell 445-448'!F$51)*100</f>
        <v>37.942583732057415</v>
      </c>
      <c r="G9" s="47">
        <f>('Tabell 445-448'!G55/'Tabell 445-448'!G$51)*100</f>
        <v>36.722858583675524</v>
      </c>
      <c r="H9" s="47">
        <f>('Tabell 445-448'!H55/'Tabell 445-448'!H$51)*100</f>
        <v>34.367127391570776</v>
      </c>
      <c r="I9" s="47">
        <f>('Tabell 445-448'!I55/'Tabell 445-448'!I$51)*100</f>
        <v>33.31391774261399</v>
      </c>
      <c r="J9" s="2"/>
    </row>
    <row r="10" spans="1:10" ht="15.75" customHeight="1">
      <c r="A10" s="15" t="s">
        <v>221</v>
      </c>
      <c r="B10" s="47">
        <f>('Tabell 445-448'!B56/'Tabell 445-448'!B$51)*100</f>
        <v>17.89231296849738</v>
      </c>
      <c r="C10" s="47">
        <f>('Tabell 445-448'!C56/'Tabell 445-448'!C$51)*100</f>
        <v>17.557577480807506</v>
      </c>
      <c r="D10" s="47">
        <f>('Tabell 445-448'!D56/'Tabell 445-448'!D$51)*100</f>
        <v>17.48845454121379</v>
      </c>
      <c r="E10" s="47">
        <f>('Tabell 445-448'!E56/'Tabell 445-448'!E$51)*100</f>
        <v>17.020996222436967</v>
      </c>
      <c r="F10" s="47">
        <f>('Tabell 445-448'!F56/'Tabell 445-448'!F$51)*100</f>
        <v>15.462519936204147</v>
      </c>
      <c r="G10" s="47">
        <f>('Tabell 445-448'!G56/'Tabell 445-448'!G$51)*100</f>
        <v>14.437000216122756</v>
      </c>
      <c r="H10" s="47">
        <f>('Tabell 445-448'!H56/'Tabell 445-448'!H$51)*100</f>
        <v>14.134949274868932</v>
      </c>
      <c r="I10" s="47">
        <f>('Tabell 445-448'!I56/'Tabell 445-448'!I$51)*100</f>
        <v>14.247807656214606</v>
      </c>
      <c r="J10" s="2"/>
    </row>
    <row r="11" spans="1:10" ht="15.75" customHeight="1">
      <c r="A11" s="23" t="s">
        <v>222</v>
      </c>
      <c r="B11" s="47">
        <f>('Tabell 445-448'!B57/'Tabell 445-448'!B$51)*100</f>
        <v>20.660428200480133</v>
      </c>
      <c r="C11" s="47">
        <f>('Tabell 445-448'!C57/'Tabell 445-448'!C$51)*100</f>
        <v>20.566770922187473</v>
      </c>
      <c r="D11" s="47">
        <f>('Tabell 445-448'!D57/'Tabell 445-448'!D$51)*100</f>
        <v>20.534589728040306</v>
      </c>
      <c r="E11" s="47">
        <f>('Tabell 445-448'!E57/'Tabell 445-448'!E$51)*100</f>
        <v>20.214354739523852</v>
      </c>
      <c r="F11" s="47">
        <f>('Tabell 445-448'!F57/'Tabell 445-448'!F$51)*100</f>
        <v>18.815789473684212</v>
      </c>
      <c r="G11" s="47">
        <f>('Tabell 445-448'!G57/'Tabell 445-448'!G$51)*100</f>
        <v>17.722066133563864</v>
      </c>
      <c r="H11" s="47">
        <f>('Tabell 445-448'!H57/'Tabell 445-448'!H$51)*100</f>
        <v>17.648260366310346</v>
      </c>
      <c r="I11" s="47">
        <f>('Tabell 445-448'!I57/'Tabell 445-448'!I$51)*100</f>
        <v>18.15357732259004</v>
      </c>
      <c r="J11" s="2"/>
    </row>
    <row r="12" spans="1:10" ht="15.75" customHeight="1">
      <c r="A12" s="72" t="s">
        <v>223</v>
      </c>
      <c r="B12" s="47">
        <f>('Tabell 445-448'!B58/'Tabell 445-448'!B$51)*100</f>
        <v>5.575425015922787</v>
      </c>
      <c r="C12" s="47">
        <f>('Tabell 445-448'!C58/'Tabell 445-448'!C$51)*100</f>
        <v>5.520803715287651</v>
      </c>
      <c r="D12" s="47">
        <f>('Tabell 445-448'!D58/'Tabell 445-448'!D$51)*100</f>
        <v>5.551149881046789</v>
      </c>
      <c r="E12" s="47">
        <f>('Tabell 445-448'!E58/'Tabell 445-448'!E$51)*100</f>
        <v>5.459896336642362</v>
      </c>
      <c r="F12" s="47">
        <f>('Tabell 445-448'!F58/'Tabell 445-448'!F$51)*100</f>
        <v>5.107655502392344</v>
      </c>
      <c r="G12" s="47">
        <f>('Tabell 445-448'!G58/'Tabell 445-448'!G$51)*100</f>
        <v>4.819537497298466</v>
      </c>
      <c r="H12" s="47">
        <f>('Tabell 445-448'!H58/'Tabell 445-448'!H$51)*100</f>
        <v>4.8376114931572145</v>
      </c>
      <c r="I12" s="47">
        <f>('Tabell 445-448'!I58/'Tabell 445-448'!I$51)*100</f>
        <v>4.863605475196583</v>
      </c>
      <c r="J12" s="2"/>
    </row>
    <row r="13" spans="1:10" ht="15.75" customHeight="1">
      <c r="A13" s="72" t="s">
        <v>48</v>
      </c>
      <c r="B13" s="47">
        <f>('Tabell 445-448'!B59/'Tabell 445-448'!B$51)*100</f>
        <v>2.0283180637891336</v>
      </c>
      <c r="C13" s="47">
        <f>('Tabell 445-448'!C59/'Tabell 445-448'!C$51)*100</f>
        <v>1.9476826841057722</v>
      </c>
      <c r="D13" s="47">
        <f>('Tabell 445-448'!D59/'Tabell 445-448'!D$51)*100</f>
        <v>1.9079162196202828</v>
      </c>
      <c r="E13" s="47">
        <f>('Tabell 445-448'!E59/'Tabell 445-448'!E$51)*100</f>
        <v>1.7833611525959765</v>
      </c>
      <c r="F13" s="47">
        <f>('Tabell 445-448'!F59/'Tabell 445-448'!F$51)*100</f>
        <v>1.6108452950558214</v>
      </c>
      <c r="G13" s="47">
        <f>('Tabell 445-448'!G59/'Tabell 445-448'!G$51)*100</f>
        <v>1.4516245227289097</v>
      </c>
      <c r="H13" s="47">
        <f>('Tabell 445-448'!H59/'Tabell 445-448'!H$51)*100</f>
        <v>1.3719615986927214</v>
      </c>
      <c r="I13" s="208" t="s">
        <v>78</v>
      </c>
      <c r="J13" s="2"/>
    </row>
    <row r="14" spans="1:10" ht="15.75" customHeight="1">
      <c r="A14" s="15" t="s">
        <v>224</v>
      </c>
      <c r="B14" s="46">
        <f>('Tabell 445-448'!B60/'Tabell 445-448'!B$51)*100</f>
        <v>7.892802900396845</v>
      </c>
      <c r="C14" s="46">
        <f>('Tabell 445-448'!C60/'Tabell 445-448'!C$51)*100</f>
        <v>7.880769595299025</v>
      </c>
      <c r="D14" s="46">
        <f>('Tabell 445-448'!D60/'Tabell 445-448'!D$51)*100</f>
        <v>6.9039511125623925</v>
      </c>
      <c r="E14" s="46">
        <f>('Tabell 445-448'!E60/'Tabell 445-448'!E$51)*100</f>
        <v>6.013353246068699</v>
      </c>
      <c r="F14" s="46">
        <f>('Tabell 445-448'!F60/'Tabell 445-448'!F$51)*100</f>
        <v>5.342902711323764</v>
      </c>
      <c r="G14" s="46">
        <f>('Tabell 445-448'!G60/'Tabell 445-448'!G$51)*100</f>
        <v>4.769108853828975</v>
      </c>
      <c r="H14" s="46">
        <f>('Tabell 445-448'!H60/'Tabell 445-448'!H$51)*100</f>
        <v>4.466535030979778</v>
      </c>
      <c r="I14" s="46">
        <f>('Tabell 445-448'!I60/'Tabell 445-448'!I$51)*100</f>
        <v>4.222890981458111</v>
      </c>
      <c r="J14" s="2"/>
    </row>
    <row r="15" spans="1:10" ht="15.75" customHeight="1">
      <c r="A15" s="7" t="s">
        <v>49</v>
      </c>
      <c r="B15" s="48">
        <f>('Tabell 445-448'!B61/'Tabell 445-448'!B$51)*100</f>
        <v>1.2640243006222136</v>
      </c>
      <c r="C15" s="48">
        <f>('Tabell 445-448'!C61/'Tabell 445-448'!C$51)*100</f>
        <v>1.217894038479765</v>
      </c>
      <c r="D15" s="48">
        <f>('Tabell 445-448'!D61/'Tabell 445-448'!D$51)*100</f>
        <v>1.198861781032794</v>
      </c>
      <c r="E15" s="48">
        <f>('Tabell 445-448'!E61/'Tabell 445-448'!E$51)*100</f>
        <v>1.1288763946235614</v>
      </c>
      <c r="F15" s="48">
        <f>('Tabell 445-448'!F61/'Tabell 445-448'!F$51)*100</f>
        <v>1.0207336523125996</v>
      </c>
      <c r="G15" s="48">
        <f>('Tabell 445-448'!G61/'Tabell 445-448'!G$51)*100</f>
        <v>0.922123766299258</v>
      </c>
      <c r="H15" s="48">
        <f>('Tabell 445-448'!H61/'Tabell 445-448'!H$51)*100</f>
        <v>0.8715190304350788</v>
      </c>
      <c r="I15" s="209" t="s">
        <v>78</v>
      </c>
      <c r="J15" s="2"/>
    </row>
    <row r="16" spans="1:9" ht="15.75" customHeight="1">
      <c r="A16" s="15" t="s">
        <v>192</v>
      </c>
      <c r="B16" s="21"/>
      <c r="C16" s="14"/>
      <c r="D16" s="14"/>
      <c r="E16" s="21"/>
      <c r="F16" s="195"/>
      <c r="G16" s="204"/>
      <c r="H16" s="204"/>
      <c r="I16" s="204"/>
    </row>
    <row r="17" spans="1:10" ht="15.75" customHeight="1">
      <c r="A17" s="16"/>
      <c r="B17" s="21"/>
      <c r="C17" s="14"/>
      <c r="D17" s="14"/>
      <c r="E17" s="21"/>
      <c r="F17" s="21"/>
      <c r="G17" s="14"/>
      <c r="H17" s="14"/>
      <c r="I17" s="14"/>
      <c r="J17" s="2"/>
    </row>
    <row r="18" spans="1:10" ht="15.75" customHeight="1">
      <c r="A18" s="15"/>
      <c r="B18" s="17"/>
      <c r="C18" s="17"/>
      <c r="D18" s="17"/>
      <c r="E18" s="17"/>
      <c r="F18" s="17"/>
      <c r="G18" s="17"/>
      <c r="H18" s="17"/>
      <c r="I18" s="17"/>
      <c r="J18" s="2"/>
    </row>
    <row r="19" spans="1:10" ht="15.75" customHeight="1">
      <c r="A19" s="42"/>
      <c r="B19" s="17"/>
      <c r="C19" s="17"/>
      <c r="D19" s="17"/>
      <c r="E19" s="17"/>
      <c r="F19" s="17"/>
      <c r="G19" s="6"/>
      <c r="H19" s="6"/>
      <c r="I19" s="6"/>
      <c r="J19" s="2"/>
    </row>
    <row r="20" spans="1:10" ht="15.75" customHeight="1">
      <c r="A20" s="42"/>
      <c r="B20" s="17"/>
      <c r="C20" s="17"/>
      <c r="D20" s="17"/>
      <c r="E20" s="17"/>
      <c r="F20" s="17"/>
      <c r="G20" s="6"/>
      <c r="H20" s="6"/>
      <c r="I20" s="6"/>
      <c r="J20" s="2"/>
    </row>
    <row r="21" spans="1:10" ht="15.75" customHeight="1">
      <c r="A21" s="42"/>
      <c r="B21" s="17"/>
      <c r="C21" s="17"/>
      <c r="D21" s="17"/>
      <c r="E21" s="17"/>
      <c r="F21" s="17"/>
      <c r="G21" s="6"/>
      <c r="H21" s="6"/>
      <c r="I21" s="6"/>
      <c r="J21" s="2"/>
    </row>
    <row r="22" spans="1:9" ht="15.75" customHeight="1">
      <c r="A22" s="10" t="s">
        <v>227</v>
      </c>
      <c r="B22" s="1"/>
      <c r="C22" s="1"/>
      <c r="D22" s="1"/>
      <c r="E22" s="1"/>
      <c r="F22" s="1"/>
      <c r="G22" s="1"/>
      <c r="H22" s="1"/>
      <c r="I22" s="1"/>
    </row>
    <row r="23" spans="1:10" ht="15.75" customHeight="1">
      <c r="A23" s="11" t="s">
        <v>390</v>
      </c>
      <c r="B23" s="1"/>
      <c r="C23" s="1"/>
      <c r="D23" s="1"/>
      <c r="E23" s="1"/>
      <c r="F23" s="1"/>
      <c r="G23" s="1"/>
      <c r="H23" s="1"/>
      <c r="I23" s="1"/>
      <c r="J23" s="2"/>
    </row>
    <row r="24" spans="1:9" ht="15.75" customHeight="1">
      <c r="A24" s="8"/>
      <c r="B24" s="7"/>
      <c r="C24" s="1"/>
      <c r="D24" s="1"/>
      <c r="E24" s="1"/>
      <c r="F24" s="1"/>
      <c r="G24" s="1"/>
      <c r="H24" s="1"/>
      <c r="I24" s="1"/>
    </row>
    <row r="25" spans="1:10" ht="15.75" customHeight="1">
      <c r="A25" s="28"/>
      <c r="B25" s="12"/>
      <c r="C25" s="12"/>
      <c r="D25" s="50">
        <v>1993</v>
      </c>
      <c r="E25" s="50">
        <v>1994</v>
      </c>
      <c r="F25" s="50">
        <v>1995</v>
      </c>
      <c r="G25" s="50">
        <v>1996</v>
      </c>
      <c r="H25" s="50">
        <v>1997</v>
      </c>
      <c r="I25" s="50">
        <v>1998</v>
      </c>
      <c r="J25" s="2"/>
    </row>
    <row r="26" spans="1:10" ht="15.75" customHeight="1">
      <c r="A26" s="13" t="s">
        <v>194</v>
      </c>
      <c r="B26" s="61"/>
      <c r="C26" s="61"/>
      <c r="D26" s="58">
        <v>0.68</v>
      </c>
      <c r="E26" s="59">
        <v>0.69</v>
      </c>
      <c r="F26" s="60">
        <v>0.76</v>
      </c>
      <c r="G26" s="60">
        <v>0.78</v>
      </c>
      <c r="H26" s="60">
        <v>0.82</v>
      </c>
      <c r="I26" s="60">
        <v>0.81</v>
      </c>
      <c r="J26" s="2"/>
    </row>
    <row r="27" spans="1:9" ht="15.75" customHeight="1">
      <c r="A27" s="33" t="s">
        <v>195</v>
      </c>
      <c r="B27" s="46"/>
      <c r="C27" s="46"/>
      <c r="D27" s="54"/>
      <c r="E27" s="54"/>
      <c r="F27" s="54"/>
      <c r="G27" s="54"/>
      <c r="H27" s="54"/>
      <c r="I27" s="54"/>
    </row>
    <row r="28" spans="1:9" ht="15.75" customHeight="1">
      <c r="A28" s="16"/>
      <c r="B28" s="46"/>
      <c r="C28" s="46"/>
      <c r="D28" s="54"/>
      <c r="E28" s="54"/>
      <c r="F28" s="54"/>
      <c r="G28" s="54"/>
      <c r="H28" s="54"/>
      <c r="I28" s="54"/>
    </row>
    <row r="29" spans="1:9" s="1" customFormat="1" ht="15.75" customHeight="1">
      <c r="A29" s="17" t="s">
        <v>220</v>
      </c>
      <c r="B29" s="47"/>
      <c r="C29" s="47"/>
      <c r="D29" s="55"/>
      <c r="E29" s="55">
        <v>1.27</v>
      </c>
      <c r="F29" s="55">
        <v>1.92</v>
      </c>
      <c r="G29" s="55">
        <v>1.96</v>
      </c>
      <c r="H29" s="55">
        <v>1.97</v>
      </c>
      <c r="I29" s="55">
        <v>2.12</v>
      </c>
    </row>
    <row r="30" spans="1:9" s="1" customFormat="1" ht="15.75" customHeight="1">
      <c r="A30" s="52" t="s">
        <v>213</v>
      </c>
      <c r="B30" s="47"/>
      <c r="C30" s="47"/>
      <c r="D30" s="55">
        <v>1.6</v>
      </c>
      <c r="E30" s="55">
        <v>1.63</v>
      </c>
      <c r="F30" s="55">
        <v>1.59</v>
      </c>
      <c r="G30" s="55">
        <v>1.54</v>
      </c>
      <c r="H30" s="55">
        <v>1.6</v>
      </c>
      <c r="I30" s="55">
        <v>1.64</v>
      </c>
    </row>
    <row r="31" spans="1:9" s="1" customFormat="1" ht="15.75" customHeight="1">
      <c r="A31" s="15" t="s">
        <v>221</v>
      </c>
      <c r="B31" s="46"/>
      <c r="C31" s="46"/>
      <c r="D31" s="54">
        <v>0.79</v>
      </c>
      <c r="E31" s="54">
        <v>0.87</v>
      </c>
      <c r="F31" s="55">
        <v>1.01</v>
      </c>
      <c r="G31" s="55">
        <v>1.05</v>
      </c>
      <c r="H31" s="55">
        <v>1.08</v>
      </c>
      <c r="I31" s="55">
        <v>0.97</v>
      </c>
    </row>
    <row r="32" spans="1:9" s="1" customFormat="1" ht="15.75" customHeight="1">
      <c r="A32" s="23" t="s">
        <v>222</v>
      </c>
      <c r="B32" s="46"/>
      <c r="C32" s="46"/>
      <c r="D32" s="54">
        <v>0.72</v>
      </c>
      <c r="E32" s="54">
        <v>0.72</v>
      </c>
      <c r="F32" s="55">
        <v>0.8</v>
      </c>
      <c r="G32" s="55">
        <v>0.8</v>
      </c>
      <c r="H32" s="55">
        <v>0.85</v>
      </c>
      <c r="I32" s="55">
        <v>0.85</v>
      </c>
    </row>
    <row r="33" spans="1:9" s="1" customFormat="1" ht="15.75" customHeight="1">
      <c r="A33" s="53" t="s">
        <v>223</v>
      </c>
      <c r="B33" s="48"/>
      <c r="C33" s="48"/>
      <c r="D33" s="57">
        <v>0.2</v>
      </c>
      <c r="E33" s="56">
        <v>0.19</v>
      </c>
      <c r="F33" s="56">
        <v>0.22</v>
      </c>
      <c r="G33" s="56">
        <v>0.28</v>
      </c>
      <c r="H33" s="56">
        <v>0.28</v>
      </c>
      <c r="I33" s="57">
        <v>0.25</v>
      </c>
    </row>
    <row r="34" spans="1:9" ht="15.75" customHeight="1">
      <c r="A34" s="15" t="s">
        <v>192</v>
      </c>
      <c r="B34" s="21"/>
      <c r="C34" s="14"/>
      <c r="D34" s="14"/>
      <c r="E34" s="21"/>
      <c r="F34" s="21"/>
      <c r="G34" s="14"/>
      <c r="H34" s="14"/>
      <c r="I34" s="14"/>
    </row>
    <row r="35" spans="1:9" ht="15.75" customHeight="1">
      <c r="A35" s="16"/>
      <c r="B35" s="21"/>
      <c r="C35" s="14"/>
      <c r="D35" s="14"/>
      <c r="E35" s="21"/>
      <c r="F35" s="21"/>
      <c r="G35" s="14"/>
      <c r="H35" s="14"/>
      <c r="I35" s="14"/>
    </row>
    <row r="36" spans="1:9" ht="15.75" customHeight="1">
      <c r="A36" s="15"/>
      <c r="B36" s="17"/>
      <c r="C36" s="17"/>
      <c r="D36" s="17"/>
      <c r="E36" s="17"/>
      <c r="F36" s="17"/>
      <c r="G36" s="17"/>
      <c r="H36" s="17"/>
      <c r="I36" s="17"/>
    </row>
    <row r="37" spans="1:9" ht="15.75" customHeight="1">
      <c r="A37" s="71"/>
      <c r="B37" s="14"/>
      <c r="C37" s="14"/>
      <c r="D37" s="14"/>
      <c r="E37" s="14"/>
      <c r="F37" s="21"/>
      <c r="G37" s="21"/>
      <c r="H37" s="14"/>
      <c r="I37" s="14"/>
    </row>
    <row r="38" spans="1:9" ht="15.75" customHeight="1">
      <c r="A38" s="71"/>
      <c r="B38" s="14"/>
      <c r="C38" s="14"/>
      <c r="D38" s="14"/>
      <c r="E38" s="14"/>
      <c r="F38" s="21"/>
      <c r="G38" s="21"/>
      <c r="H38" s="14"/>
      <c r="I38" s="14"/>
    </row>
    <row r="39" spans="1:9" ht="15.75" customHeight="1">
      <c r="A39" s="71"/>
      <c r="B39" s="14"/>
      <c r="C39" s="14"/>
      <c r="D39" s="14"/>
      <c r="E39" s="14"/>
      <c r="F39" s="21"/>
      <c r="G39" s="21"/>
      <c r="H39" s="14"/>
      <c r="I39" s="14"/>
    </row>
    <row r="40" spans="1:9" ht="15.75" customHeight="1">
      <c r="A40" s="20"/>
      <c r="B40" s="18"/>
      <c r="C40" s="18"/>
      <c r="D40" s="18"/>
      <c r="E40" s="18"/>
      <c r="F40" s="18"/>
      <c r="G40" s="18"/>
      <c r="H40" s="18"/>
      <c r="I40" s="18"/>
    </row>
    <row r="41" spans="1:9" ht="15.75" customHeight="1">
      <c r="A41" s="10" t="s">
        <v>228</v>
      </c>
      <c r="B41" s="1"/>
      <c r="C41" s="1"/>
      <c r="D41" s="1"/>
      <c r="E41" s="1"/>
      <c r="F41" s="1"/>
      <c r="G41" s="1"/>
      <c r="H41" s="1"/>
      <c r="I41" s="1"/>
    </row>
    <row r="42" spans="1:9" ht="15.75" customHeight="1">
      <c r="A42" s="11" t="s">
        <v>229</v>
      </c>
      <c r="B42" s="1"/>
      <c r="C42" s="1"/>
      <c r="D42" s="1"/>
      <c r="E42" s="1"/>
      <c r="F42" s="1"/>
      <c r="G42" s="1"/>
      <c r="H42" s="1"/>
      <c r="I42" s="1"/>
    </row>
    <row r="43" spans="1:9" ht="15.75" customHeight="1">
      <c r="A43" s="8"/>
      <c r="B43" s="7"/>
      <c r="C43" s="1"/>
      <c r="D43" s="1"/>
      <c r="E43" s="1"/>
      <c r="F43" s="1"/>
      <c r="G43" s="1"/>
      <c r="H43" s="1"/>
      <c r="I43" s="1"/>
    </row>
    <row r="44" spans="1:9" ht="15.75" customHeight="1">
      <c r="A44" s="28"/>
      <c r="B44" s="12"/>
      <c r="C44" s="12"/>
      <c r="D44" s="50">
        <v>1993</v>
      </c>
      <c r="E44" s="50">
        <v>1994</v>
      </c>
      <c r="F44" s="50">
        <v>1995</v>
      </c>
      <c r="G44" s="50">
        <v>1996</v>
      </c>
      <c r="H44" s="50">
        <v>1997</v>
      </c>
      <c r="I44" s="50">
        <v>1998</v>
      </c>
    </row>
    <row r="45" spans="1:9" ht="15.75" customHeight="1">
      <c r="A45" s="13" t="s">
        <v>194</v>
      </c>
      <c r="B45" s="61"/>
      <c r="C45" s="61"/>
      <c r="D45" s="61">
        <v>580.5</v>
      </c>
      <c r="E45" s="63">
        <v>616.9</v>
      </c>
      <c r="F45" s="79">
        <v>698.7</v>
      </c>
      <c r="G45" s="79">
        <v>759.9</v>
      </c>
      <c r="H45" s="79">
        <v>838.1</v>
      </c>
      <c r="I45" s="79">
        <v>886.8</v>
      </c>
    </row>
    <row r="46" spans="1:9" ht="15.75" customHeight="1">
      <c r="A46" s="33" t="s">
        <v>195</v>
      </c>
      <c r="B46" s="46"/>
      <c r="C46" s="46"/>
      <c r="D46" s="46"/>
      <c r="E46" s="46"/>
      <c r="F46" s="46"/>
      <c r="G46" s="46"/>
      <c r="H46" s="46"/>
      <c r="I46" s="46"/>
    </row>
    <row r="47" spans="1:9" ht="15.75" customHeight="1">
      <c r="A47" s="16"/>
      <c r="B47" s="46"/>
      <c r="C47" s="46"/>
      <c r="D47" s="46"/>
      <c r="E47" s="46"/>
      <c r="F47" s="46"/>
      <c r="G47" s="46"/>
      <c r="H47" s="46"/>
      <c r="I47" s="46"/>
    </row>
    <row r="48" spans="1:9" ht="15.75" customHeight="1">
      <c r="A48" s="17" t="s">
        <v>220</v>
      </c>
      <c r="B48" s="47"/>
      <c r="C48" s="47"/>
      <c r="D48" s="47"/>
      <c r="E48" s="47">
        <v>2.2</v>
      </c>
      <c r="F48" s="47">
        <v>35.3</v>
      </c>
      <c r="G48" s="47">
        <v>52.1</v>
      </c>
      <c r="H48" s="47">
        <v>64.7</v>
      </c>
      <c r="I48" s="47">
        <v>82.7</v>
      </c>
    </row>
    <row r="49" spans="1:9" ht="15.75" customHeight="1">
      <c r="A49" s="52" t="s">
        <v>213</v>
      </c>
      <c r="B49" s="47"/>
      <c r="C49" s="47"/>
      <c r="D49" s="47">
        <v>158.8</v>
      </c>
      <c r="E49" s="47">
        <v>173.2</v>
      </c>
      <c r="F49" s="47">
        <v>151.2</v>
      </c>
      <c r="G49" s="47">
        <v>156.7</v>
      </c>
      <c r="H49" s="47">
        <v>162</v>
      </c>
      <c r="I49" s="47">
        <v>169.2</v>
      </c>
    </row>
    <row r="50" spans="1:9" ht="15.75" customHeight="1">
      <c r="A50" s="15" t="s">
        <v>221</v>
      </c>
      <c r="B50" s="46"/>
      <c r="C50" s="46"/>
      <c r="D50" s="46">
        <v>58.9</v>
      </c>
      <c r="E50" s="46">
        <v>66.8</v>
      </c>
      <c r="F50" s="47">
        <v>77.9</v>
      </c>
      <c r="G50" s="47">
        <v>84.1</v>
      </c>
      <c r="H50" s="47">
        <v>89.7</v>
      </c>
      <c r="I50" s="47">
        <v>85.4</v>
      </c>
    </row>
    <row r="51" spans="1:9" ht="15.75" customHeight="1">
      <c r="A51" s="23" t="s">
        <v>222</v>
      </c>
      <c r="B51" s="46"/>
      <c r="C51" s="46"/>
      <c r="D51" s="46">
        <v>316.5</v>
      </c>
      <c r="E51" s="46">
        <v>327.3</v>
      </c>
      <c r="F51" s="47">
        <v>377.9</v>
      </c>
      <c r="G51" s="47">
        <v>391.2</v>
      </c>
      <c r="H51" s="47">
        <v>443.1</v>
      </c>
      <c r="I51" s="47">
        <v>474.7</v>
      </c>
    </row>
    <row r="52" spans="1:9" ht="15.75" customHeight="1">
      <c r="A52" s="53" t="s">
        <v>223</v>
      </c>
      <c r="B52" s="48"/>
      <c r="C52" s="48"/>
      <c r="D52" s="49">
        <v>46.3</v>
      </c>
      <c r="E52" s="48">
        <v>47.4</v>
      </c>
      <c r="F52" s="48">
        <v>56.4</v>
      </c>
      <c r="G52" s="48">
        <v>75.8</v>
      </c>
      <c r="H52" s="48">
        <v>78.6</v>
      </c>
      <c r="I52" s="49">
        <v>74.8</v>
      </c>
    </row>
    <row r="53" spans="1:9" ht="15.75" customHeight="1">
      <c r="A53" s="23" t="s">
        <v>192</v>
      </c>
      <c r="B53" s="14"/>
      <c r="C53" s="14"/>
      <c r="D53" s="14"/>
      <c r="E53" s="14"/>
      <c r="F53" s="14"/>
      <c r="G53" s="14"/>
      <c r="H53" s="14"/>
      <c r="I53" s="14"/>
    </row>
    <row r="54" spans="1:9" ht="15.75" customHeight="1">
      <c r="A54" s="13"/>
      <c r="B54" s="15"/>
      <c r="C54" s="15"/>
      <c r="D54" s="15"/>
      <c r="E54" s="1"/>
      <c r="F54" s="1"/>
      <c r="G54" s="1"/>
      <c r="H54" s="1"/>
      <c r="I54" s="1"/>
    </row>
    <row r="55" spans="1:9" ht="15.75" customHeight="1">
      <c r="A55" s="15"/>
      <c r="B55" s="15"/>
      <c r="C55" s="15"/>
      <c r="D55" s="15"/>
      <c r="E55" s="1"/>
      <c r="F55" s="1"/>
      <c r="G55" s="1"/>
      <c r="H55" s="1"/>
      <c r="I55" s="1"/>
    </row>
    <row r="56" spans="1:9" ht="15.75" customHeight="1">
      <c r="A56" s="42"/>
      <c r="B56" s="15"/>
      <c r="C56" s="15"/>
      <c r="D56" s="15"/>
      <c r="E56" s="1"/>
      <c r="F56" s="1"/>
      <c r="G56" s="1"/>
      <c r="H56" s="1"/>
      <c r="I56" s="1"/>
    </row>
    <row r="57" ht="15.75" customHeight="1">
      <c r="B57" s="11"/>
    </row>
    <row r="58" ht="15.75" customHeight="1"/>
    <row r="59" ht="15.75" customHeight="1"/>
    <row r="68" spans="1:9" ht="15">
      <c r="A68" s="16"/>
      <c r="B68" s="21"/>
      <c r="C68" s="14"/>
      <c r="D68" s="14"/>
      <c r="E68" s="21"/>
      <c r="F68" s="21"/>
      <c r="G68" s="14"/>
      <c r="H68" s="14"/>
      <c r="I68" s="14"/>
    </row>
    <row r="69" spans="1:9" ht="15">
      <c r="A69" s="15"/>
      <c r="B69" s="17"/>
      <c r="C69" s="17"/>
      <c r="D69" s="17"/>
      <c r="E69" s="17"/>
      <c r="F69" s="17"/>
      <c r="G69" s="17"/>
      <c r="H69" s="17"/>
      <c r="I69" s="17"/>
    </row>
    <row r="70" spans="1:9" ht="15">
      <c r="A70" s="42"/>
      <c r="B70" s="17"/>
      <c r="C70" s="17"/>
      <c r="D70" s="17"/>
      <c r="E70" s="17"/>
      <c r="F70" s="17"/>
      <c r="G70" s="6"/>
      <c r="H70" s="6"/>
      <c r="I70" s="6"/>
    </row>
    <row r="71" spans="7:9" ht="12.75">
      <c r="G71" s="6"/>
      <c r="H71" s="6"/>
      <c r="I71" s="6"/>
    </row>
    <row r="72" spans="7:9" ht="12.75">
      <c r="G72" s="6"/>
      <c r="H72" s="6"/>
      <c r="I72" s="6"/>
    </row>
  </sheetData>
  <printOptions/>
  <pageMargins left="0.75" right="0.75" top="1" bottom="1" header="0.5" footer="0.5"/>
  <pageSetup fitToHeight="1" fitToWidth="1" horizontalDpi="600" verticalDpi="600" orientation="portrait" paperSize="9" scale="7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36"/>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384</v>
      </c>
      <c r="B1" s="1"/>
      <c r="C1" s="1"/>
      <c r="D1" s="1"/>
      <c r="E1" s="1"/>
      <c r="G1" s="1"/>
      <c r="H1" s="1"/>
      <c r="I1" s="1"/>
    </row>
    <row r="2" spans="1:9" ht="15.75" customHeight="1">
      <c r="A2" s="11" t="s">
        <v>307</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42" t="s">
        <v>194</v>
      </c>
      <c r="B5" s="161" t="s">
        <v>78</v>
      </c>
      <c r="C5" s="161" t="s">
        <v>78</v>
      </c>
      <c r="D5" s="161" t="s">
        <v>78</v>
      </c>
      <c r="E5" s="161" t="s">
        <v>78</v>
      </c>
      <c r="F5" s="161" t="s">
        <v>78</v>
      </c>
      <c r="G5" s="161" t="s">
        <v>78</v>
      </c>
      <c r="H5" s="161" t="s">
        <v>78</v>
      </c>
      <c r="I5" s="162">
        <f>SUM(I20+I8+I10+I12)</f>
        <v>8105.9580000000005</v>
      </c>
      <c r="J5" s="162">
        <f>J20+J8+J10+J12</f>
        <v>10121.280999999999</v>
      </c>
      <c r="K5" s="162">
        <f>K20+K8+K10+K12</f>
        <v>13262.55</v>
      </c>
      <c r="L5" s="162">
        <f>L20+L8+L10+L12</f>
        <v>16555</v>
      </c>
      <c r="M5" s="17"/>
    </row>
    <row r="6" spans="1:13" ht="15.75" customHeight="1">
      <c r="A6" s="107" t="s">
        <v>195</v>
      </c>
      <c r="B6" s="153"/>
      <c r="C6" s="153"/>
      <c r="D6" s="153"/>
      <c r="E6" s="153"/>
      <c r="F6" s="153"/>
      <c r="G6" s="153"/>
      <c r="H6" s="153"/>
      <c r="I6" s="153"/>
      <c r="J6" s="153"/>
      <c r="K6" s="153"/>
      <c r="L6" s="94"/>
      <c r="M6" s="17"/>
    </row>
    <row r="7" ht="15.75" customHeight="1">
      <c r="M7" s="17"/>
    </row>
    <row r="8" spans="1:13" ht="15.75" customHeight="1">
      <c r="A8" s="180" t="s">
        <v>50</v>
      </c>
      <c r="B8" s="155" t="s">
        <v>78</v>
      </c>
      <c r="C8" s="155" t="s">
        <v>78</v>
      </c>
      <c r="D8" s="155" t="s">
        <v>78</v>
      </c>
      <c r="E8" s="155" t="s">
        <v>78</v>
      </c>
      <c r="F8" s="155" t="s">
        <v>78</v>
      </c>
      <c r="G8" s="155" t="s">
        <v>78</v>
      </c>
      <c r="H8" s="155" t="s">
        <v>78</v>
      </c>
      <c r="I8" s="153">
        <v>571.7</v>
      </c>
      <c r="J8" s="153">
        <v>548</v>
      </c>
      <c r="K8" s="153">
        <v>733</v>
      </c>
      <c r="L8" s="94">
        <v>755</v>
      </c>
      <c r="M8" s="17"/>
    </row>
    <row r="9" spans="1:13" ht="15.75" customHeight="1">
      <c r="A9" s="182" t="s">
        <v>51</v>
      </c>
      <c r="B9" s="153"/>
      <c r="C9" s="153"/>
      <c r="D9" s="153"/>
      <c r="E9" s="153"/>
      <c r="F9" s="153"/>
      <c r="G9" s="153"/>
      <c r="H9" s="153"/>
      <c r="I9" s="153"/>
      <c r="J9" s="153"/>
      <c r="K9" s="153"/>
      <c r="L9" s="94"/>
      <c r="M9" s="17"/>
    </row>
    <row r="10" spans="1:13" ht="15.75" customHeight="1">
      <c r="A10" s="180" t="s">
        <v>52</v>
      </c>
      <c r="B10" s="155" t="s">
        <v>373</v>
      </c>
      <c r="C10" s="155" t="s">
        <v>373</v>
      </c>
      <c r="D10" s="155" t="s">
        <v>373</v>
      </c>
      <c r="E10" s="155" t="s">
        <v>373</v>
      </c>
      <c r="F10" s="155" t="s">
        <v>373</v>
      </c>
      <c r="G10" s="155" t="s">
        <v>373</v>
      </c>
      <c r="H10" s="155" t="s">
        <v>373</v>
      </c>
      <c r="I10" s="153">
        <v>0.058</v>
      </c>
      <c r="J10" s="153">
        <v>0.281</v>
      </c>
      <c r="K10" s="153">
        <v>0.55</v>
      </c>
      <c r="L10" s="94">
        <v>1</v>
      </c>
      <c r="M10" s="17"/>
    </row>
    <row r="11" spans="1:13" ht="15.75" customHeight="1">
      <c r="A11" s="182" t="s">
        <v>24</v>
      </c>
      <c r="B11" s="153"/>
      <c r="C11" s="153"/>
      <c r="D11" s="153"/>
      <c r="E11" s="153"/>
      <c r="F11" s="153"/>
      <c r="G11" s="153"/>
      <c r="H11" s="153"/>
      <c r="I11" s="153"/>
      <c r="J11" s="153"/>
      <c r="K11" s="153"/>
      <c r="L11" s="94"/>
      <c r="M11" s="17"/>
    </row>
    <row r="12" spans="1:13" ht="15.75" customHeight="1">
      <c r="A12" s="180" t="s">
        <v>53</v>
      </c>
      <c r="B12" s="153">
        <v>3053</v>
      </c>
      <c r="C12" s="153">
        <v>3304</v>
      </c>
      <c r="D12" s="153">
        <v>3993</v>
      </c>
      <c r="E12" s="153">
        <v>3527</v>
      </c>
      <c r="F12" s="153">
        <f>SUM(F15:F18)</f>
        <v>4809</v>
      </c>
      <c r="G12" s="153">
        <f>SUM(G15:G18)</f>
        <v>5283</v>
      </c>
      <c r="H12" s="153">
        <v>6560</v>
      </c>
      <c r="I12" s="153">
        <f>SUM(I15:I18)</f>
        <v>7436</v>
      </c>
      <c r="J12" s="153">
        <f>SUM(J15:J18)</f>
        <v>9439</v>
      </c>
      <c r="K12" s="154">
        <f>SUM(K15:K18)</f>
        <v>12355</v>
      </c>
      <c r="L12" s="154">
        <f>SUM(L15:L18)</f>
        <v>15569</v>
      </c>
      <c r="M12" s="17"/>
    </row>
    <row r="13" spans="1:13" ht="15.75" customHeight="1">
      <c r="A13" s="182" t="s">
        <v>54</v>
      </c>
      <c r="B13" s="153"/>
      <c r="C13" s="153"/>
      <c r="D13" s="153"/>
      <c r="E13" s="153"/>
      <c r="F13" s="153"/>
      <c r="G13" s="153"/>
      <c r="H13" s="153"/>
      <c r="I13" s="153"/>
      <c r="J13" s="153"/>
      <c r="K13" s="153"/>
      <c r="L13" s="94"/>
      <c r="M13" s="17"/>
    </row>
    <row r="14" spans="1:13" ht="15.75" customHeight="1">
      <c r="A14" s="105"/>
      <c r="B14" s="153"/>
      <c r="C14" s="153"/>
      <c r="D14" s="153"/>
      <c r="E14" s="153"/>
      <c r="F14" s="153"/>
      <c r="G14" s="153"/>
      <c r="H14" s="153"/>
      <c r="I14" s="153"/>
      <c r="J14" s="153"/>
      <c r="K14" s="153"/>
      <c r="L14" s="94"/>
      <c r="M14" s="17"/>
    </row>
    <row r="15" spans="1:13" ht="15.75" customHeight="1">
      <c r="A15" s="106" t="s">
        <v>302</v>
      </c>
      <c r="B15" s="153">
        <v>1800</v>
      </c>
      <c r="C15" s="153">
        <v>2006</v>
      </c>
      <c r="D15" s="153">
        <v>2423</v>
      </c>
      <c r="E15" s="153">
        <v>1956</v>
      </c>
      <c r="F15" s="153">
        <v>3024</v>
      </c>
      <c r="G15" s="153">
        <v>3340</v>
      </c>
      <c r="H15" s="153">
        <v>4105</v>
      </c>
      <c r="I15" s="153">
        <v>4782</v>
      </c>
      <c r="J15" s="153">
        <v>6168</v>
      </c>
      <c r="K15" s="153">
        <v>8042</v>
      </c>
      <c r="L15" s="94">
        <v>10326</v>
      </c>
      <c r="M15" s="17"/>
    </row>
    <row r="16" spans="1:13" ht="15.75" customHeight="1">
      <c r="A16" s="106" t="s">
        <v>303</v>
      </c>
      <c r="B16" s="153">
        <v>448</v>
      </c>
      <c r="C16" s="153">
        <v>443</v>
      </c>
      <c r="D16" s="153">
        <v>640</v>
      </c>
      <c r="E16" s="153">
        <v>679</v>
      </c>
      <c r="F16" s="153">
        <v>825</v>
      </c>
      <c r="G16" s="153">
        <v>959</v>
      </c>
      <c r="H16" s="153">
        <v>1176</v>
      </c>
      <c r="I16" s="153">
        <v>1465</v>
      </c>
      <c r="J16" s="153">
        <v>1936</v>
      </c>
      <c r="K16" s="153">
        <v>2747</v>
      </c>
      <c r="L16" s="94">
        <v>3500</v>
      </c>
      <c r="M16" s="17"/>
    </row>
    <row r="17" spans="1:13" ht="15.75" customHeight="1">
      <c r="A17" s="106" t="s">
        <v>304</v>
      </c>
      <c r="B17" s="153">
        <v>305</v>
      </c>
      <c r="C17" s="153">
        <v>355</v>
      </c>
      <c r="D17" s="153">
        <v>430</v>
      </c>
      <c r="E17" s="153">
        <v>467</v>
      </c>
      <c r="F17" s="153">
        <v>560</v>
      </c>
      <c r="G17" s="153">
        <v>584</v>
      </c>
      <c r="H17" s="153">
        <v>629</v>
      </c>
      <c r="I17" s="153">
        <v>669</v>
      </c>
      <c r="J17" s="153">
        <v>725</v>
      </c>
      <c r="K17" s="153">
        <v>816</v>
      </c>
      <c r="L17" s="94">
        <v>899</v>
      </c>
      <c r="M17" s="17"/>
    </row>
    <row r="18" spans="1:13" ht="15.75" customHeight="1">
      <c r="A18" s="196" t="s">
        <v>305</v>
      </c>
      <c r="B18" s="197">
        <v>500</v>
      </c>
      <c r="C18" s="197">
        <v>500</v>
      </c>
      <c r="D18" s="197">
        <v>500</v>
      </c>
      <c r="E18" s="197">
        <v>425</v>
      </c>
      <c r="F18" s="197">
        <v>400</v>
      </c>
      <c r="G18" s="197">
        <v>400</v>
      </c>
      <c r="H18" s="197">
        <v>650</v>
      </c>
      <c r="I18" s="197">
        <v>520</v>
      </c>
      <c r="J18" s="197">
        <v>610</v>
      </c>
      <c r="K18" s="197">
        <v>750</v>
      </c>
      <c r="L18" s="95">
        <v>844</v>
      </c>
      <c r="M18" s="17"/>
    </row>
    <row r="19" spans="1:13" ht="15.75" customHeight="1">
      <c r="A19" s="196"/>
      <c r="B19" s="197"/>
      <c r="C19" s="197"/>
      <c r="D19" s="197"/>
      <c r="E19" s="197"/>
      <c r="F19" s="197"/>
      <c r="G19" s="197"/>
      <c r="H19" s="197"/>
      <c r="I19" s="197"/>
      <c r="J19" s="197"/>
      <c r="K19" s="197"/>
      <c r="L19" s="95"/>
      <c r="M19" s="17"/>
    </row>
    <row r="20" spans="1:13" ht="15.75" customHeight="1">
      <c r="A20" s="210" t="s">
        <v>55</v>
      </c>
      <c r="B20" s="211" t="s">
        <v>373</v>
      </c>
      <c r="C20" s="211" t="s">
        <v>373</v>
      </c>
      <c r="D20" s="211" t="s">
        <v>373</v>
      </c>
      <c r="E20" s="211" t="s">
        <v>78</v>
      </c>
      <c r="F20" s="211" t="s">
        <v>78</v>
      </c>
      <c r="G20" s="211" t="s">
        <v>78</v>
      </c>
      <c r="H20" s="211" t="s">
        <v>78</v>
      </c>
      <c r="I20" s="197">
        <v>98.2</v>
      </c>
      <c r="J20" s="197">
        <v>134</v>
      </c>
      <c r="K20" s="197">
        <v>174</v>
      </c>
      <c r="L20" s="95">
        <v>230</v>
      </c>
      <c r="M20" s="17"/>
    </row>
    <row r="21" spans="1:13" ht="15.75" customHeight="1">
      <c r="A21" s="110" t="s">
        <v>58</v>
      </c>
      <c r="B21" s="198"/>
      <c r="C21" s="198"/>
      <c r="D21" s="198"/>
      <c r="E21" s="198"/>
      <c r="F21" s="198"/>
      <c r="G21" s="198"/>
      <c r="H21" s="198"/>
      <c r="I21" s="156"/>
      <c r="J21" s="156"/>
      <c r="K21" s="156"/>
      <c r="L21" s="76"/>
      <c r="M21" s="17"/>
    </row>
    <row r="22" spans="1:13" ht="15.75" customHeight="1">
      <c r="A22" s="17" t="s">
        <v>323</v>
      </c>
      <c r="B22" s="94"/>
      <c r="C22" s="94"/>
      <c r="D22" s="94"/>
      <c r="E22" s="94"/>
      <c r="F22" s="94"/>
      <c r="G22" s="94"/>
      <c r="H22" s="94"/>
      <c r="I22" s="94"/>
      <c r="J22" s="94"/>
      <c r="K22" s="94"/>
      <c r="L22" s="94"/>
      <c r="M22" s="17"/>
    </row>
    <row r="23" spans="1:13" ht="15.75" customHeight="1">
      <c r="A23" s="256" t="s">
        <v>56</v>
      </c>
      <c r="B23" s="256"/>
      <c r="C23" s="256"/>
      <c r="D23" s="256"/>
      <c r="E23" s="256"/>
      <c r="F23" s="256"/>
      <c r="G23" s="256"/>
      <c r="H23" s="256"/>
      <c r="I23" s="256"/>
      <c r="J23" s="256"/>
      <c r="K23" s="256"/>
      <c r="L23" s="256"/>
      <c r="M23" s="17"/>
    </row>
    <row r="24" spans="1:13" ht="15.75" customHeight="1">
      <c r="A24" s="87"/>
      <c r="B24" s="94"/>
      <c r="C24" s="94"/>
      <c r="D24" s="94"/>
      <c r="E24" s="94"/>
      <c r="F24" s="94"/>
      <c r="G24" s="94"/>
      <c r="H24" s="94"/>
      <c r="I24" s="94"/>
      <c r="J24" s="94"/>
      <c r="K24" s="94"/>
      <c r="L24" s="94"/>
      <c r="M24" s="17"/>
    </row>
    <row r="25" spans="1:13" ht="15.75" customHeight="1">
      <c r="A25" s="17"/>
      <c r="B25" s="93"/>
      <c r="C25" s="93"/>
      <c r="D25" s="93"/>
      <c r="E25" s="93"/>
      <c r="F25" s="93"/>
      <c r="G25" s="93"/>
      <c r="H25" s="93"/>
      <c r="I25" s="93"/>
      <c r="J25" s="93"/>
      <c r="K25" s="93"/>
      <c r="L25" s="94"/>
      <c r="M25" s="17"/>
    </row>
    <row r="26" spans="1:13" ht="15.75" customHeight="1">
      <c r="A26" s="13"/>
      <c r="B26" s="91"/>
      <c r="C26" s="91"/>
      <c r="D26" s="96"/>
      <c r="E26" s="96"/>
      <c r="F26" s="96"/>
      <c r="G26" s="96"/>
      <c r="H26" s="96"/>
      <c r="I26" s="96"/>
      <c r="J26" s="96"/>
      <c r="K26" s="96"/>
      <c r="L26" s="95"/>
      <c r="M26" s="17"/>
    </row>
    <row r="27" spans="1:13" ht="15.75" customHeight="1">
      <c r="A27" s="33"/>
      <c r="B27" s="95"/>
      <c r="C27" s="95"/>
      <c r="D27" s="95"/>
      <c r="E27" s="95"/>
      <c r="F27" s="95"/>
      <c r="G27" s="95"/>
      <c r="H27" s="95"/>
      <c r="I27" s="95"/>
      <c r="J27" s="95"/>
      <c r="K27" s="95"/>
      <c r="L27" s="95"/>
      <c r="M27" s="17"/>
    </row>
    <row r="28" spans="2:13" ht="15.75" customHeight="1">
      <c r="B28" s="17"/>
      <c r="C28" s="17"/>
      <c r="D28" s="17"/>
      <c r="E28" s="17"/>
      <c r="F28" s="17"/>
      <c r="G28" s="17"/>
      <c r="H28" s="17"/>
      <c r="I28" s="17"/>
      <c r="J28" s="17"/>
      <c r="K28" s="17"/>
      <c r="L28" s="17"/>
      <c r="M28" s="17"/>
    </row>
    <row r="29" spans="2:13" ht="15.75" customHeight="1">
      <c r="B29" s="17"/>
      <c r="C29" s="17"/>
      <c r="D29" s="17"/>
      <c r="E29" s="17"/>
      <c r="F29" s="17"/>
      <c r="G29" s="17"/>
      <c r="H29" s="17"/>
      <c r="I29" s="17"/>
      <c r="J29" s="17"/>
      <c r="K29" s="17"/>
      <c r="L29" s="17"/>
      <c r="M29" s="17"/>
    </row>
    <row r="30" spans="1:13" ht="15.75" customHeight="1">
      <c r="A30" s="17"/>
      <c r="B30" s="17"/>
      <c r="C30" s="17"/>
      <c r="D30" s="17"/>
      <c r="E30" s="17"/>
      <c r="F30" s="17"/>
      <c r="G30" s="17"/>
      <c r="H30" s="17"/>
      <c r="I30" s="17"/>
      <c r="J30" s="17"/>
      <c r="K30" s="17"/>
      <c r="L30" s="17"/>
      <c r="M30" s="17"/>
    </row>
    <row r="31" spans="1:13" ht="15.75" customHeight="1">
      <c r="A31" s="17"/>
      <c r="B31" s="17"/>
      <c r="C31" s="17"/>
      <c r="D31" s="17"/>
      <c r="E31" s="17"/>
      <c r="F31" s="17"/>
      <c r="G31" s="17"/>
      <c r="H31" s="17"/>
      <c r="I31" s="17"/>
      <c r="J31" s="17"/>
      <c r="K31" s="17"/>
      <c r="L31" s="17"/>
      <c r="M31" s="17"/>
    </row>
    <row r="32" spans="1:13" ht="15.75" customHeight="1">
      <c r="A32" s="17"/>
      <c r="B32" s="17"/>
      <c r="C32" s="17"/>
      <c r="D32" s="17"/>
      <c r="E32" s="17"/>
      <c r="F32" s="17"/>
      <c r="G32" s="17"/>
      <c r="H32" s="17"/>
      <c r="I32" s="17"/>
      <c r="J32" s="17"/>
      <c r="K32" s="17"/>
      <c r="L32" s="17"/>
      <c r="M32" s="17"/>
    </row>
    <row r="33" spans="1:13" ht="15.75" customHeight="1">
      <c r="A33" s="17"/>
      <c r="B33" s="17"/>
      <c r="C33" s="17"/>
      <c r="D33" s="17"/>
      <c r="E33" s="17"/>
      <c r="F33" s="17"/>
      <c r="G33" s="17"/>
      <c r="H33" s="17"/>
      <c r="I33" s="17"/>
      <c r="J33" s="17"/>
      <c r="K33" s="17"/>
      <c r="L33" s="17"/>
      <c r="M33" s="17"/>
    </row>
    <row r="34" spans="1:13" ht="15.75" customHeight="1">
      <c r="A34" s="17"/>
      <c r="B34" s="17"/>
      <c r="C34" s="17"/>
      <c r="D34" s="17"/>
      <c r="E34" s="17"/>
      <c r="F34" s="17"/>
      <c r="G34" s="17"/>
      <c r="H34" s="17"/>
      <c r="I34" s="17"/>
      <c r="J34" s="17"/>
      <c r="K34" s="17"/>
      <c r="L34" s="17"/>
      <c r="M34" s="17"/>
    </row>
    <row r="35" spans="1:13" ht="15.75" customHeight="1">
      <c r="A35" s="17"/>
      <c r="B35" s="17"/>
      <c r="C35" s="17"/>
      <c r="D35" s="17"/>
      <c r="E35" s="17"/>
      <c r="F35" s="17"/>
      <c r="G35" s="17"/>
      <c r="H35" s="17"/>
      <c r="I35" s="17"/>
      <c r="J35" s="17"/>
      <c r="K35" s="17"/>
      <c r="L35" s="17"/>
      <c r="M35" s="17"/>
    </row>
    <row r="36" spans="1:13" ht="15.75" customHeight="1">
      <c r="A36" s="17"/>
      <c r="B36" s="17"/>
      <c r="C36" s="17"/>
      <c r="D36" s="17"/>
      <c r="E36" s="17"/>
      <c r="F36" s="17"/>
      <c r="G36" s="17"/>
      <c r="H36" s="17"/>
      <c r="I36" s="17"/>
      <c r="J36" s="17"/>
      <c r="K36" s="17"/>
      <c r="L36" s="17"/>
      <c r="M36" s="17"/>
    </row>
  </sheetData>
  <mergeCells count="1">
    <mergeCell ref="A23:L23"/>
  </mergeCells>
  <printOptions/>
  <pageMargins left="0.75" right="0.75" top="1" bottom="1" header="0.5" footer="0.5"/>
  <pageSetup fitToHeight="1" fitToWidth="1" horizontalDpi="600" verticalDpi="600" orientation="portrait" paperSize="9" scale="70"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385</v>
      </c>
      <c r="B1" s="1"/>
      <c r="C1" s="1"/>
      <c r="D1" s="1"/>
      <c r="E1" s="1"/>
      <c r="G1" s="1"/>
      <c r="H1" s="1"/>
      <c r="I1" s="1"/>
    </row>
    <row r="2" spans="1:9" ht="15.75" customHeight="1">
      <c r="A2" s="11" t="s">
        <v>308</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42" t="s">
        <v>194</v>
      </c>
      <c r="B5" s="149" t="s">
        <v>78</v>
      </c>
      <c r="C5" s="149" t="s">
        <v>78</v>
      </c>
      <c r="D5" s="149" t="s">
        <v>78</v>
      </c>
      <c r="E5" s="149" t="s">
        <v>78</v>
      </c>
      <c r="F5" s="149" t="s">
        <v>78</v>
      </c>
      <c r="G5" s="149" t="s">
        <v>78</v>
      </c>
      <c r="H5" s="149" t="s">
        <v>78</v>
      </c>
      <c r="I5" s="149">
        <f>SUM(I8:I12)</f>
        <v>7624</v>
      </c>
      <c r="J5" s="149">
        <f>SUM(J8:J12)</f>
        <v>9589</v>
      </c>
      <c r="K5" s="149">
        <f>SUM(K8:K12)</f>
        <v>12836.6</v>
      </c>
      <c r="L5" s="149">
        <f>SUM(L8:L12)</f>
        <v>16372</v>
      </c>
      <c r="M5" s="17"/>
    </row>
    <row r="6" spans="1:13" ht="15.75" customHeight="1">
      <c r="A6" s="107" t="s">
        <v>195</v>
      </c>
      <c r="B6" s="100"/>
      <c r="C6" s="100"/>
      <c r="D6" s="100"/>
      <c r="E6" s="100"/>
      <c r="F6" s="100"/>
      <c r="G6" s="100"/>
      <c r="H6" s="100"/>
      <c r="I6" s="100"/>
      <c r="J6" s="100"/>
      <c r="K6" s="100"/>
      <c r="L6" s="94"/>
      <c r="M6" s="17"/>
    </row>
    <row r="7" spans="2:13" ht="15.75" customHeight="1">
      <c r="B7" s="100"/>
      <c r="C7" s="100"/>
      <c r="D7" s="100"/>
      <c r="E7" s="100"/>
      <c r="F7" s="100"/>
      <c r="G7" s="100"/>
      <c r="H7" s="100"/>
      <c r="I7" s="100"/>
      <c r="J7" s="100"/>
      <c r="K7" s="100"/>
      <c r="L7" s="94"/>
      <c r="M7" s="17"/>
    </row>
    <row r="8" spans="1:13" ht="15.75" customHeight="1">
      <c r="A8" s="180" t="s">
        <v>50</v>
      </c>
      <c r="B8" s="130" t="s">
        <v>78</v>
      </c>
      <c r="C8" s="130" t="s">
        <v>78</v>
      </c>
      <c r="D8" s="130" t="s">
        <v>78</v>
      </c>
      <c r="E8" s="130" t="s">
        <v>78</v>
      </c>
      <c r="F8" s="130" t="s">
        <v>78</v>
      </c>
      <c r="G8" s="130" t="s">
        <v>78</v>
      </c>
      <c r="H8" s="130" t="s">
        <v>78</v>
      </c>
      <c r="I8" s="100">
        <v>370</v>
      </c>
      <c r="J8" s="100">
        <v>320</v>
      </c>
      <c r="K8" s="100">
        <v>501</v>
      </c>
      <c r="L8" s="94">
        <v>526</v>
      </c>
      <c r="M8" s="17"/>
    </row>
    <row r="9" spans="1:13" ht="15.75" customHeight="1">
      <c r="A9" s="182" t="s">
        <v>51</v>
      </c>
      <c r="B9" s="100"/>
      <c r="C9" s="100"/>
      <c r="D9" s="100"/>
      <c r="E9" s="100"/>
      <c r="F9" s="100"/>
      <c r="G9" s="100"/>
      <c r="H9" s="100"/>
      <c r="I9" s="100"/>
      <c r="J9" s="100"/>
      <c r="K9" s="100"/>
      <c r="L9" s="94"/>
      <c r="M9" s="17"/>
    </row>
    <row r="10" spans="1:13" ht="15.75" customHeight="1">
      <c r="A10" s="180" t="s">
        <v>52</v>
      </c>
      <c r="B10" s="100" t="s">
        <v>306</v>
      </c>
      <c r="C10" s="100" t="s">
        <v>306</v>
      </c>
      <c r="D10" s="100" t="s">
        <v>306</v>
      </c>
      <c r="E10" s="100" t="s">
        <v>306</v>
      </c>
      <c r="F10" s="100" t="s">
        <v>306</v>
      </c>
      <c r="G10" s="100" t="s">
        <v>306</v>
      </c>
      <c r="H10" s="100" t="s">
        <v>306</v>
      </c>
      <c r="I10" s="100">
        <v>0</v>
      </c>
      <c r="J10" s="100">
        <v>0</v>
      </c>
      <c r="K10" s="100">
        <v>0.6</v>
      </c>
      <c r="L10" s="94">
        <v>1</v>
      </c>
      <c r="M10" s="17"/>
    </row>
    <row r="11" spans="1:13" ht="15.75" customHeight="1">
      <c r="A11" s="182" t="s">
        <v>24</v>
      </c>
      <c r="B11" s="100"/>
      <c r="C11" s="100"/>
      <c r="D11" s="100"/>
      <c r="E11" s="100"/>
      <c r="F11" s="100"/>
      <c r="G11" s="100"/>
      <c r="H11" s="100"/>
      <c r="I11" s="100"/>
      <c r="J11" s="100"/>
      <c r="K11" s="100"/>
      <c r="L11" s="94"/>
      <c r="M11" s="17"/>
    </row>
    <row r="12" spans="1:13" ht="15.75" customHeight="1">
      <c r="A12" s="180" t="s">
        <v>53</v>
      </c>
      <c r="B12" s="100">
        <v>3401</v>
      </c>
      <c r="C12" s="100">
        <v>3635</v>
      </c>
      <c r="D12" s="100">
        <v>4245</v>
      </c>
      <c r="E12" s="100">
        <v>3412</v>
      </c>
      <c r="F12" s="100">
        <f>SUM(F15:F18)</f>
        <v>4959</v>
      </c>
      <c r="G12" s="100">
        <f>SUM(G15:G18)</f>
        <v>5474</v>
      </c>
      <c r="H12" s="100">
        <v>6366</v>
      </c>
      <c r="I12" s="100">
        <f>SUM(I15:I18)</f>
        <v>7254</v>
      </c>
      <c r="J12" s="100">
        <f>SUM(J15:J18)</f>
        <v>9269</v>
      </c>
      <c r="K12" s="100">
        <f>SUM(K15:K18)</f>
        <v>12335</v>
      </c>
      <c r="L12" s="100">
        <f>SUM(L15:L18)</f>
        <v>15845</v>
      </c>
      <c r="M12" s="17"/>
    </row>
    <row r="13" spans="1:13" ht="15.75" customHeight="1">
      <c r="A13" s="182" t="s">
        <v>54</v>
      </c>
      <c r="B13" s="100"/>
      <c r="C13" s="100"/>
      <c r="D13" s="100"/>
      <c r="E13" s="100"/>
      <c r="F13" s="100"/>
      <c r="G13" s="100"/>
      <c r="H13" s="100"/>
      <c r="I13" s="100"/>
      <c r="J13" s="100"/>
      <c r="K13" s="100"/>
      <c r="L13" s="94"/>
      <c r="M13" s="17"/>
    </row>
    <row r="14" spans="1:13" ht="15.75" customHeight="1">
      <c r="A14" s="105"/>
      <c r="B14" s="100"/>
      <c r="C14" s="100"/>
      <c r="D14" s="100"/>
      <c r="E14" s="100"/>
      <c r="F14" s="100"/>
      <c r="G14" s="100"/>
      <c r="H14" s="100"/>
      <c r="I14" s="100"/>
      <c r="J14" s="100"/>
      <c r="K14" s="100"/>
      <c r="L14" s="94"/>
      <c r="M14" s="17"/>
    </row>
    <row r="15" spans="1:13" ht="15.75" customHeight="1">
      <c r="A15" s="106" t="s">
        <v>302</v>
      </c>
      <c r="B15" s="100">
        <v>2010</v>
      </c>
      <c r="C15" s="100">
        <v>2177</v>
      </c>
      <c r="D15" s="100">
        <v>2545</v>
      </c>
      <c r="E15" s="100">
        <v>1583</v>
      </c>
      <c r="F15" s="100">
        <v>3000</v>
      </c>
      <c r="G15" s="100">
        <v>3306</v>
      </c>
      <c r="H15" s="100">
        <v>3931</v>
      </c>
      <c r="I15" s="100">
        <v>4473</v>
      </c>
      <c r="J15" s="100">
        <v>5824</v>
      </c>
      <c r="K15" s="100">
        <v>7788</v>
      </c>
      <c r="L15" s="94">
        <v>10182</v>
      </c>
      <c r="M15" s="17"/>
    </row>
    <row r="16" spans="1:13" ht="15.75" customHeight="1">
      <c r="A16" s="106" t="s">
        <v>303</v>
      </c>
      <c r="B16" s="100">
        <v>480</v>
      </c>
      <c r="C16" s="100">
        <v>498</v>
      </c>
      <c r="D16" s="100">
        <v>620</v>
      </c>
      <c r="E16" s="100">
        <v>664</v>
      </c>
      <c r="F16" s="100">
        <v>809</v>
      </c>
      <c r="G16" s="100">
        <v>957</v>
      </c>
      <c r="H16" s="100">
        <v>1174</v>
      </c>
      <c r="I16" s="100">
        <v>1436</v>
      </c>
      <c r="J16" s="100">
        <v>1958</v>
      </c>
      <c r="K16" s="100">
        <v>2794</v>
      </c>
      <c r="L16" s="94">
        <v>3725</v>
      </c>
      <c r="M16" s="17"/>
    </row>
    <row r="17" spans="1:13" ht="15.75" customHeight="1">
      <c r="A17" s="106" t="s">
        <v>304</v>
      </c>
      <c r="B17" s="100">
        <v>311</v>
      </c>
      <c r="C17" s="100">
        <v>360</v>
      </c>
      <c r="D17" s="100">
        <v>480</v>
      </c>
      <c r="E17" s="100">
        <v>565</v>
      </c>
      <c r="F17" s="100">
        <v>600</v>
      </c>
      <c r="G17" s="100">
        <v>611</v>
      </c>
      <c r="H17" s="100">
        <v>661</v>
      </c>
      <c r="I17" s="100">
        <v>708</v>
      </c>
      <c r="J17" s="100">
        <v>769</v>
      </c>
      <c r="K17" s="100">
        <v>892</v>
      </c>
      <c r="L17" s="94">
        <v>1033</v>
      </c>
      <c r="M17" s="17"/>
    </row>
    <row r="18" spans="1:13" ht="15.75" customHeight="1">
      <c r="A18" s="196" t="s">
        <v>305</v>
      </c>
      <c r="B18" s="158">
        <v>600</v>
      </c>
      <c r="C18" s="158">
        <v>600</v>
      </c>
      <c r="D18" s="158">
        <v>600</v>
      </c>
      <c r="E18" s="158">
        <v>600</v>
      </c>
      <c r="F18" s="158">
        <v>550</v>
      </c>
      <c r="G18" s="158">
        <v>600</v>
      </c>
      <c r="H18" s="158">
        <v>600</v>
      </c>
      <c r="I18" s="158">
        <v>637</v>
      </c>
      <c r="J18" s="158">
        <v>718</v>
      </c>
      <c r="K18" s="158">
        <v>861</v>
      </c>
      <c r="L18" s="95">
        <v>905</v>
      </c>
      <c r="M18" s="17"/>
    </row>
    <row r="19" spans="1:13" ht="15.75" customHeight="1">
      <c r="A19" s="196"/>
      <c r="B19" s="158"/>
      <c r="C19" s="158"/>
      <c r="D19" s="158"/>
      <c r="E19" s="158"/>
      <c r="F19" s="158"/>
      <c r="G19" s="158"/>
      <c r="H19" s="158"/>
      <c r="I19" s="158"/>
      <c r="J19" s="158"/>
      <c r="K19" s="158"/>
      <c r="L19" s="95"/>
      <c r="M19" s="17"/>
    </row>
    <row r="20" spans="1:13" ht="15.75" customHeight="1">
      <c r="A20" s="210" t="s">
        <v>55</v>
      </c>
      <c r="B20" s="212" t="s">
        <v>373</v>
      </c>
      <c r="C20" s="212" t="s">
        <v>373</v>
      </c>
      <c r="D20" s="212" t="s">
        <v>373</v>
      </c>
      <c r="E20" s="212" t="s">
        <v>78</v>
      </c>
      <c r="F20" s="212" t="s">
        <v>78</v>
      </c>
      <c r="G20" s="212" t="s">
        <v>78</v>
      </c>
      <c r="H20" s="212" t="s">
        <v>78</v>
      </c>
      <c r="I20" s="212" t="s">
        <v>78</v>
      </c>
      <c r="J20" s="212" t="s">
        <v>78</v>
      </c>
      <c r="K20" s="212" t="s">
        <v>78</v>
      </c>
      <c r="L20" s="212" t="s">
        <v>78</v>
      </c>
      <c r="M20" s="17"/>
    </row>
    <row r="21" spans="1:13" ht="15.75" customHeight="1">
      <c r="A21" s="110" t="s">
        <v>58</v>
      </c>
      <c r="B21" s="199"/>
      <c r="C21" s="199"/>
      <c r="D21" s="199"/>
      <c r="E21" s="199"/>
      <c r="F21" s="199"/>
      <c r="G21" s="199"/>
      <c r="H21" s="199"/>
      <c r="I21" s="199"/>
      <c r="J21" s="199"/>
      <c r="K21" s="199"/>
      <c r="L21" s="199"/>
      <c r="M21" s="17"/>
    </row>
    <row r="22" spans="1:13" ht="15.75" customHeight="1">
      <c r="A22" s="17" t="s">
        <v>323</v>
      </c>
      <c r="B22" s="94"/>
      <c r="C22" s="94"/>
      <c r="D22" s="94"/>
      <c r="E22" s="94"/>
      <c r="F22" s="94"/>
      <c r="G22" s="94"/>
      <c r="H22" s="94"/>
      <c r="I22" s="94"/>
      <c r="J22" s="94"/>
      <c r="K22" s="94"/>
      <c r="L22" s="94"/>
      <c r="M22" s="17"/>
    </row>
    <row r="23" spans="1:13" ht="15.75" customHeight="1">
      <c r="A23" s="256" t="s">
        <v>56</v>
      </c>
      <c r="B23" s="256"/>
      <c r="C23" s="256"/>
      <c r="D23" s="256"/>
      <c r="E23" s="256"/>
      <c r="F23" s="256"/>
      <c r="G23" s="256"/>
      <c r="H23" s="256"/>
      <c r="I23" s="256"/>
      <c r="J23" s="256"/>
      <c r="K23" s="256"/>
      <c r="L23" s="256"/>
      <c r="M23" s="17"/>
    </row>
    <row r="24" spans="1:13" ht="15.75" customHeight="1">
      <c r="A24" s="166"/>
      <c r="C24" s="90"/>
      <c r="D24" s="90"/>
      <c r="E24" s="90"/>
      <c r="F24" s="90"/>
      <c r="G24" s="90"/>
      <c r="H24" s="93"/>
      <c r="I24" s="93"/>
      <c r="J24" s="93"/>
      <c r="K24" s="93"/>
      <c r="L24" s="94"/>
      <c r="M24" s="17"/>
    </row>
    <row r="25" spans="1:13" ht="15.75" customHeight="1">
      <c r="A25" s="166"/>
      <c r="C25" s="90"/>
      <c r="D25" s="90"/>
      <c r="E25" s="90"/>
      <c r="F25" s="90"/>
      <c r="G25" s="90"/>
      <c r="H25" s="93"/>
      <c r="I25" s="93"/>
      <c r="J25" s="93"/>
      <c r="K25" s="93"/>
      <c r="L25" s="94"/>
      <c r="M25" s="17"/>
    </row>
    <row r="26" spans="1:13" ht="15.75" customHeight="1">
      <c r="A26" s="166"/>
      <c r="C26" s="90"/>
      <c r="D26" s="90"/>
      <c r="E26" s="90"/>
      <c r="F26" s="90"/>
      <c r="G26" s="90"/>
      <c r="H26" s="93"/>
      <c r="I26" s="93"/>
      <c r="J26" s="93"/>
      <c r="K26" s="93"/>
      <c r="L26" s="94"/>
      <c r="M26" s="17"/>
    </row>
    <row r="27" spans="1:13" ht="15.75" customHeight="1">
      <c r="A27" s="166"/>
      <c r="C27" s="90"/>
      <c r="D27" s="90"/>
      <c r="E27" s="90"/>
      <c r="F27" s="90"/>
      <c r="G27" s="90"/>
      <c r="H27" s="93"/>
      <c r="I27" s="93"/>
      <c r="J27" s="93"/>
      <c r="K27" s="93"/>
      <c r="L27" s="94"/>
      <c r="M27" s="17"/>
    </row>
    <row r="28" spans="1:13" ht="15.75" customHeight="1">
      <c r="A28" s="166"/>
      <c r="C28" s="90"/>
      <c r="D28" s="90"/>
      <c r="E28" s="90"/>
      <c r="F28" s="90"/>
      <c r="G28" s="90"/>
      <c r="H28" s="93"/>
      <c r="I28" s="93"/>
      <c r="J28" s="93"/>
      <c r="K28" s="93"/>
      <c r="L28" s="94"/>
      <c r="M28" s="17"/>
    </row>
    <row r="29" spans="1:13" ht="15.75" customHeight="1">
      <c r="A29" s="166"/>
      <c r="C29" s="90"/>
      <c r="D29" s="90"/>
      <c r="E29" s="90"/>
      <c r="F29" s="90"/>
      <c r="G29" s="90"/>
      <c r="H29" s="93"/>
      <c r="I29" s="93"/>
      <c r="J29" s="93"/>
      <c r="K29" s="93"/>
      <c r="L29" s="94"/>
      <c r="M29" s="17"/>
    </row>
    <row r="30" spans="1:13" ht="15.75" customHeight="1">
      <c r="A30" s="166"/>
      <c r="C30" s="90"/>
      <c r="D30" s="90"/>
      <c r="E30" s="90"/>
      <c r="F30" s="90"/>
      <c r="G30" s="90"/>
      <c r="H30" s="93"/>
      <c r="I30" s="93"/>
      <c r="J30" s="93"/>
      <c r="K30" s="93"/>
      <c r="L30" s="94"/>
      <c r="M30" s="17"/>
    </row>
    <row r="31" spans="1:13" ht="15.75" customHeight="1">
      <c r="A31" s="166"/>
      <c r="C31" s="90"/>
      <c r="D31" s="90"/>
      <c r="E31" s="90"/>
      <c r="F31" s="90"/>
      <c r="G31" s="90"/>
      <c r="H31" s="93"/>
      <c r="I31" s="93"/>
      <c r="J31" s="93"/>
      <c r="K31" s="93"/>
      <c r="L31" s="94"/>
      <c r="M31" s="17"/>
    </row>
    <row r="32" spans="1:13" ht="15.75" customHeight="1">
      <c r="A32" s="86"/>
      <c r="C32" s="94"/>
      <c r="D32" s="94"/>
      <c r="E32" s="94"/>
      <c r="F32" s="94"/>
      <c r="G32" s="94"/>
      <c r="H32" s="94"/>
      <c r="I32" s="94"/>
      <c r="J32" s="94"/>
      <c r="K32" s="94"/>
      <c r="L32" s="94"/>
      <c r="M32" s="17"/>
    </row>
    <row r="33" spans="1:13" ht="15.75" customHeight="1">
      <c r="A33" s="86"/>
      <c r="C33" s="94"/>
      <c r="D33" s="94"/>
      <c r="E33" s="94"/>
      <c r="F33" s="94"/>
      <c r="G33" s="94"/>
      <c r="H33" s="94"/>
      <c r="I33" s="94"/>
      <c r="J33" s="94"/>
      <c r="K33" s="94"/>
      <c r="L33" s="94"/>
      <c r="M33" s="17"/>
    </row>
    <row r="34" spans="1:13" ht="15.75" customHeight="1">
      <c r="A34" s="86"/>
      <c r="C34" s="94"/>
      <c r="D34" s="94"/>
      <c r="E34" s="94"/>
      <c r="F34" s="94"/>
      <c r="G34" s="94"/>
      <c r="H34" s="94"/>
      <c r="I34" s="94"/>
      <c r="J34" s="94"/>
      <c r="K34" s="94"/>
      <c r="L34" s="94"/>
      <c r="M34" s="17"/>
    </row>
    <row r="35" spans="1:13" ht="15.75" customHeight="1">
      <c r="A35" s="17"/>
      <c r="B35" s="93"/>
      <c r="C35" s="93"/>
      <c r="D35" s="93"/>
      <c r="E35" s="93"/>
      <c r="F35" s="93"/>
      <c r="G35" s="93"/>
      <c r="H35" s="93"/>
      <c r="I35" s="93"/>
      <c r="J35" s="93"/>
      <c r="K35" s="93"/>
      <c r="L35" s="94"/>
      <c r="M35" s="17"/>
    </row>
    <row r="36" spans="1:13" ht="15.75" customHeight="1">
      <c r="A36" s="10" t="s">
        <v>320</v>
      </c>
      <c r="B36" s="1"/>
      <c r="C36" s="1"/>
      <c r="D36" s="1"/>
      <c r="E36" s="1"/>
      <c r="G36" s="1"/>
      <c r="H36" s="1"/>
      <c r="I36" s="1"/>
      <c r="M36" s="17"/>
    </row>
    <row r="37" spans="1:13" ht="15.75" customHeight="1">
      <c r="A37" s="11" t="s">
        <v>391</v>
      </c>
      <c r="C37" s="1"/>
      <c r="D37" s="1"/>
      <c r="E37" s="1"/>
      <c r="F37" s="1"/>
      <c r="G37" s="1"/>
      <c r="H37" s="1"/>
      <c r="I37" s="1"/>
      <c r="M37" s="17"/>
    </row>
    <row r="38" spans="1:13" ht="15.75" customHeight="1">
      <c r="A38" s="8"/>
      <c r="B38" s="7"/>
      <c r="C38" s="7"/>
      <c r="D38" s="7"/>
      <c r="E38" s="1"/>
      <c r="F38" s="1"/>
      <c r="G38" s="1"/>
      <c r="H38" s="1"/>
      <c r="I38" s="1"/>
      <c r="M38" s="17"/>
    </row>
    <row r="39" spans="1:13" ht="15.75" customHeight="1">
      <c r="A39" s="28"/>
      <c r="B39" s="74">
        <v>1988</v>
      </c>
      <c r="C39" s="74">
        <v>1989</v>
      </c>
      <c r="D39" s="74">
        <v>1990</v>
      </c>
      <c r="E39" s="50">
        <v>1991</v>
      </c>
      <c r="F39" s="50">
        <v>1992</v>
      </c>
      <c r="G39" s="50">
        <v>1993</v>
      </c>
      <c r="H39" s="50">
        <v>1994</v>
      </c>
      <c r="I39" s="50">
        <v>1995</v>
      </c>
      <c r="J39" s="50">
        <v>1996</v>
      </c>
      <c r="K39" s="50">
        <v>1997</v>
      </c>
      <c r="L39" s="50">
        <v>1998</v>
      </c>
      <c r="M39" s="17"/>
    </row>
    <row r="40" spans="1:13" ht="15.75" customHeight="1">
      <c r="A40" s="142" t="s">
        <v>194</v>
      </c>
      <c r="B40" s="149" t="s">
        <v>78</v>
      </c>
      <c r="C40" s="149" t="s">
        <v>78</v>
      </c>
      <c r="D40" s="149" t="s">
        <v>78</v>
      </c>
      <c r="E40" s="149" t="s">
        <v>78</v>
      </c>
      <c r="F40" s="149" t="s">
        <v>78</v>
      </c>
      <c r="G40" s="149" t="s">
        <v>78</v>
      </c>
      <c r="H40" s="149" t="s">
        <v>78</v>
      </c>
      <c r="I40" s="101">
        <f>I53+I43+I46</f>
        <v>3421</v>
      </c>
      <c r="J40" s="101">
        <f>J53+J43+J46</f>
        <v>4234</v>
      </c>
      <c r="K40" s="101">
        <f>K53+K43+K46</f>
        <v>5109</v>
      </c>
      <c r="L40" s="101">
        <f>L53+L43+L46</f>
        <v>6020</v>
      </c>
      <c r="M40" s="17"/>
    </row>
    <row r="41" spans="1:13" ht="15.75" customHeight="1">
      <c r="A41" s="107" t="s">
        <v>195</v>
      </c>
      <c r="B41" s="130"/>
      <c r="C41" s="100"/>
      <c r="D41" s="100"/>
      <c r="E41" s="100"/>
      <c r="F41" s="100"/>
      <c r="G41" s="100"/>
      <c r="H41" s="100"/>
      <c r="I41" s="100"/>
      <c r="J41" s="100"/>
      <c r="K41" s="100"/>
      <c r="L41" s="94"/>
      <c r="M41" s="17"/>
    </row>
    <row r="42" ht="15.75" customHeight="1">
      <c r="M42" s="17"/>
    </row>
    <row r="43" spans="1:13" ht="15.75" customHeight="1">
      <c r="A43" s="180" t="s">
        <v>50</v>
      </c>
      <c r="B43" s="90" t="s">
        <v>78</v>
      </c>
      <c r="C43" s="90" t="s">
        <v>78</v>
      </c>
      <c r="D43" s="90" t="s">
        <v>78</v>
      </c>
      <c r="E43" s="90" t="s">
        <v>78</v>
      </c>
      <c r="F43" s="90" t="s">
        <v>78</v>
      </c>
      <c r="G43" s="90" t="s">
        <v>78</v>
      </c>
      <c r="H43" s="90" t="s">
        <v>78</v>
      </c>
      <c r="I43" s="100">
        <v>348</v>
      </c>
      <c r="J43" s="100">
        <v>324</v>
      </c>
      <c r="K43" s="100">
        <v>359</v>
      </c>
      <c r="L43" s="94">
        <v>401</v>
      </c>
      <c r="M43" s="17"/>
    </row>
    <row r="44" spans="1:13" ht="15.75" customHeight="1">
      <c r="A44" s="182" t="s">
        <v>51</v>
      </c>
      <c r="M44" s="17"/>
    </row>
    <row r="45" spans="2:13" ht="15.75" customHeight="1">
      <c r="B45" s="100"/>
      <c r="C45" s="100"/>
      <c r="D45" s="100"/>
      <c r="E45" s="100"/>
      <c r="F45" s="100"/>
      <c r="G45" s="100"/>
      <c r="H45" s="100"/>
      <c r="I45" s="100"/>
      <c r="J45" s="100"/>
      <c r="K45" s="100"/>
      <c r="L45" s="94"/>
      <c r="M45" s="17"/>
    </row>
    <row r="46" spans="1:13" ht="15.75" customHeight="1">
      <c r="A46" s="180" t="s">
        <v>59</v>
      </c>
      <c r="B46" s="100">
        <v>1028</v>
      </c>
      <c r="C46" s="100">
        <v>1226</v>
      </c>
      <c r="D46" s="100">
        <v>1536</v>
      </c>
      <c r="E46" s="100">
        <v>1571</v>
      </c>
      <c r="F46" s="100">
        <v>2019</v>
      </c>
      <c r="G46" s="100">
        <v>2398</v>
      </c>
      <c r="H46" s="100">
        <v>3043</v>
      </c>
      <c r="I46" s="100">
        <f>SUM(I48:I51)</f>
        <v>2996</v>
      </c>
      <c r="J46" s="100">
        <f>SUM(J48:J51)</f>
        <v>3812</v>
      </c>
      <c r="K46" s="100">
        <f>SUM(K48:K51)</f>
        <v>4599</v>
      </c>
      <c r="L46" s="100">
        <f>SUM(L48:L51)</f>
        <v>5326</v>
      </c>
      <c r="M46" s="17"/>
    </row>
    <row r="47" spans="1:12" ht="15.75" customHeight="1">
      <c r="A47" s="182" t="s">
        <v>30</v>
      </c>
      <c r="B47" s="100"/>
      <c r="C47" s="100"/>
      <c r="D47" s="100"/>
      <c r="E47" s="100"/>
      <c r="F47" s="100"/>
      <c r="G47" s="100"/>
      <c r="H47" s="100"/>
      <c r="I47" s="100"/>
      <c r="J47" s="100"/>
      <c r="K47" s="100"/>
      <c r="L47" s="100"/>
    </row>
    <row r="48" spans="1:12" ht="15.75" customHeight="1">
      <c r="A48" s="106" t="s">
        <v>302</v>
      </c>
      <c r="B48" s="100">
        <v>359</v>
      </c>
      <c r="C48" s="100">
        <v>475</v>
      </c>
      <c r="D48" s="100">
        <v>670</v>
      </c>
      <c r="E48" s="100">
        <v>678</v>
      </c>
      <c r="F48" s="100">
        <v>938</v>
      </c>
      <c r="G48" s="100">
        <v>1120</v>
      </c>
      <c r="H48" s="100">
        <v>1440</v>
      </c>
      <c r="I48" s="100">
        <v>1501</v>
      </c>
      <c r="J48" s="100">
        <v>1872</v>
      </c>
      <c r="K48" s="100">
        <v>2359</v>
      </c>
      <c r="L48" s="94">
        <v>2798</v>
      </c>
    </row>
    <row r="49" spans="1:12" ht="15.75" customHeight="1">
      <c r="A49" s="106" t="s">
        <v>303</v>
      </c>
      <c r="B49" s="100">
        <v>325</v>
      </c>
      <c r="C49" s="100">
        <v>361</v>
      </c>
      <c r="D49" s="100">
        <v>459</v>
      </c>
      <c r="E49" s="100">
        <v>501</v>
      </c>
      <c r="F49" s="100">
        <v>636</v>
      </c>
      <c r="G49" s="100">
        <v>837</v>
      </c>
      <c r="H49" s="100">
        <v>1050</v>
      </c>
      <c r="I49" s="100">
        <v>1130</v>
      </c>
      <c r="J49" s="100">
        <v>1508</v>
      </c>
      <c r="K49" s="100">
        <v>1730</v>
      </c>
      <c r="L49" s="94">
        <v>1983</v>
      </c>
    </row>
    <row r="50" spans="1:12" ht="15.75" customHeight="1">
      <c r="A50" s="106" t="s">
        <v>304</v>
      </c>
      <c r="B50" s="100">
        <v>144</v>
      </c>
      <c r="C50" s="100">
        <v>90</v>
      </c>
      <c r="D50" s="100">
        <v>107</v>
      </c>
      <c r="E50" s="100">
        <v>92</v>
      </c>
      <c r="F50" s="100">
        <v>130</v>
      </c>
      <c r="G50" s="100">
        <v>141</v>
      </c>
      <c r="H50" s="100">
        <v>153</v>
      </c>
      <c r="I50" s="100">
        <v>156</v>
      </c>
      <c r="J50" s="100">
        <v>186</v>
      </c>
      <c r="K50" s="100">
        <v>231</v>
      </c>
      <c r="L50" s="94">
        <v>256</v>
      </c>
    </row>
    <row r="51" spans="1:12" ht="15.75" customHeight="1">
      <c r="A51" s="196" t="s">
        <v>305</v>
      </c>
      <c r="B51" s="158">
        <v>200</v>
      </c>
      <c r="C51" s="158">
        <v>300</v>
      </c>
      <c r="D51" s="158">
        <v>300</v>
      </c>
      <c r="E51" s="158">
        <v>300</v>
      </c>
      <c r="F51" s="158">
        <v>315</v>
      </c>
      <c r="G51" s="158">
        <v>300</v>
      </c>
      <c r="H51" s="158">
        <v>400</v>
      </c>
      <c r="I51" s="158">
        <v>209</v>
      </c>
      <c r="J51" s="158">
        <v>246</v>
      </c>
      <c r="K51" s="158">
        <v>279</v>
      </c>
      <c r="L51" s="95">
        <v>289</v>
      </c>
    </row>
    <row r="52" spans="1:12" ht="15.75" customHeight="1">
      <c r="A52" s="196"/>
      <c r="B52" s="158"/>
      <c r="C52" s="158"/>
      <c r="D52" s="158"/>
      <c r="E52" s="158"/>
      <c r="F52" s="158"/>
      <c r="G52" s="158"/>
      <c r="H52" s="158"/>
      <c r="I52" s="158"/>
      <c r="J52" s="158"/>
      <c r="K52" s="158"/>
      <c r="L52" s="95"/>
    </row>
    <row r="53" spans="1:12" ht="15.75" customHeight="1">
      <c r="A53" s="210" t="s">
        <v>60</v>
      </c>
      <c r="B53" s="212" t="s">
        <v>373</v>
      </c>
      <c r="C53" s="212" t="s">
        <v>373</v>
      </c>
      <c r="D53" s="212" t="s">
        <v>373</v>
      </c>
      <c r="E53" s="213" t="s">
        <v>78</v>
      </c>
      <c r="F53" s="213" t="s">
        <v>78</v>
      </c>
      <c r="G53" s="213" t="s">
        <v>78</v>
      </c>
      <c r="H53" s="213" t="s">
        <v>78</v>
      </c>
      <c r="I53" s="158">
        <v>77</v>
      </c>
      <c r="J53" s="158">
        <v>98</v>
      </c>
      <c r="K53" s="158">
        <v>151</v>
      </c>
      <c r="L53" s="95">
        <v>293</v>
      </c>
    </row>
    <row r="54" spans="1:12" ht="15.75" customHeight="1">
      <c r="A54" s="151" t="s">
        <v>61</v>
      </c>
      <c r="B54" s="7"/>
      <c r="C54" s="7"/>
      <c r="D54" s="7"/>
      <c r="E54" s="7"/>
      <c r="F54" s="7"/>
      <c r="G54" s="7"/>
      <c r="H54" s="7"/>
      <c r="I54" s="7"/>
      <c r="J54" s="7"/>
      <c r="K54" s="7"/>
      <c r="L54" s="7"/>
    </row>
    <row r="55" spans="1:12" ht="15.75" customHeight="1">
      <c r="A55" s="17" t="s">
        <v>323</v>
      </c>
      <c r="B55" s="17"/>
      <c r="C55" s="17"/>
      <c r="D55" s="17"/>
      <c r="E55" s="17"/>
      <c r="F55" s="17"/>
      <c r="G55" s="17"/>
      <c r="H55" s="17"/>
      <c r="I55" s="17"/>
      <c r="J55" s="17"/>
      <c r="K55" s="17"/>
      <c r="L55" s="94"/>
    </row>
    <row r="56" spans="1:12" ht="15.75" customHeight="1">
      <c r="A56" s="256" t="s">
        <v>56</v>
      </c>
      <c r="B56" s="256"/>
      <c r="C56" s="256"/>
      <c r="D56" s="256"/>
      <c r="E56" s="256"/>
      <c r="F56" s="256"/>
      <c r="G56" s="256"/>
      <c r="H56" s="256"/>
      <c r="I56" s="256"/>
      <c r="J56" s="256"/>
      <c r="K56" s="256"/>
      <c r="L56" s="256"/>
    </row>
    <row r="57" spans="1:12" ht="15.75" customHeight="1">
      <c r="A57" s="17"/>
      <c r="B57" s="17"/>
      <c r="C57" s="17"/>
      <c r="D57" s="17"/>
      <c r="E57" s="17"/>
      <c r="F57" s="17"/>
      <c r="G57" s="17"/>
      <c r="H57" s="17"/>
      <c r="I57" s="17"/>
      <c r="J57" s="17"/>
      <c r="K57" s="17"/>
      <c r="L57" s="17"/>
    </row>
    <row r="58" spans="1:12" ht="15.75" customHeight="1">
      <c r="A58" s="17"/>
      <c r="B58" s="17"/>
      <c r="C58" s="17"/>
      <c r="D58" s="17"/>
      <c r="E58" s="17"/>
      <c r="F58" s="17"/>
      <c r="G58" s="17"/>
      <c r="H58" s="17"/>
      <c r="I58" s="17"/>
      <c r="J58" s="17"/>
      <c r="K58" s="17"/>
      <c r="L58" s="17"/>
    </row>
    <row r="67" ht="15.75" customHeight="1">
      <c r="A67" s="196"/>
    </row>
  </sheetData>
  <mergeCells count="2">
    <mergeCell ref="A23:L23"/>
    <mergeCell ref="A56:L56"/>
  </mergeCells>
  <printOptions/>
  <pageMargins left="0.75" right="0.75" top="1" bottom="1" header="0.5" footer="0.5"/>
  <pageSetup fitToHeight="1" fitToWidth="1" horizontalDpi="600" verticalDpi="600" orientation="portrait" paperSize="9" scale="68"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M54"/>
  <sheetViews>
    <sheetView workbookViewId="0" topLeftCell="A1">
      <selection activeCell="A1" sqref="A1"/>
    </sheetView>
  </sheetViews>
  <sheetFormatPr defaultColWidth="11.421875" defaultRowHeight="15.75" customHeight="1"/>
  <cols>
    <col min="1" max="1" width="28.00390625" style="0" customWidth="1"/>
    <col min="2" max="13" width="8.28125" style="0" customWidth="1"/>
  </cols>
  <sheetData>
    <row r="1" spans="1:9" ht="15.75" customHeight="1">
      <c r="A1" s="10" t="s">
        <v>316</v>
      </c>
      <c r="B1" s="1"/>
      <c r="C1" s="1"/>
      <c r="D1" s="1"/>
      <c r="E1" s="1"/>
      <c r="G1" s="1"/>
      <c r="H1" s="1"/>
      <c r="I1" s="1"/>
    </row>
    <row r="2" spans="1:9" ht="15.75" customHeight="1">
      <c r="A2" s="11" t="s">
        <v>62</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42" t="s">
        <v>194</v>
      </c>
      <c r="B5" s="91" t="s">
        <v>78</v>
      </c>
      <c r="C5" s="91" t="s">
        <v>78</v>
      </c>
      <c r="D5" s="91" t="s">
        <v>78</v>
      </c>
      <c r="E5" s="91" t="s">
        <v>78</v>
      </c>
      <c r="F5" s="91" t="s">
        <v>78</v>
      </c>
      <c r="G5" s="91" t="s">
        <v>78</v>
      </c>
      <c r="H5" s="91" t="s">
        <v>78</v>
      </c>
      <c r="I5" s="161">
        <f>SUM(I8:I11)</f>
        <v>2655</v>
      </c>
      <c r="J5" s="161">
        <f>SUM(J8:J11)</f>
        <v>3288</v>
      </c>
      <c r="K5" s="161">
        <f>SUM(K8:K11)</f>
        <v>3916</v>
      </c>
      <c r="L5" s="161">
        <f>SUM(L8:L11)</f>
        <v>4654</v>
      </c>
      <c r="M5" s="17"/>
    </row>
    <row r="6" spans="1:13" ht="15.75" customHeight="1">
      <c r="A6" s="107" t="s">
        <v>195</v>
      </c>
      <c r="B6" s="100"/>
      <c r="C6" s="100"/>
      <c r="D6" s="100"/>
      <c r="E6" s="100"/>
      <c r="F6" s="100"/>
      <c r="G6" s="100"/>
      <c r="H6" s="100"/>
      <c r="I6" s="100"/>
      <c r="J6" s="100"/>
      <c r="K6" s="100"/>
      <c r="L6" s="94"/>
      <c r="M6" s="17"/>
    </row>
    <row r="7" ht="15.75" customHeight="1">
      <c r="M7" s="17"/>
    </row>
    <row r="8" spans="1:13" ht="15.75" customHeight="1">
      <c r="A8" s="180" t="s">
        <v>50</v>
      </c>
      <c r="B8" s="90" t="s">
        <v>78</v>
      </c>
      <c r="C8" s="90" t="s">
        <v>78</v>
      </c>
      <c r="D8" s="90" t="s">
        <v>78</v>
      </c>
      <c r="E8" s="90" t="s">
        <v>78</v>
      </c>
      <c r="F8" s="90" t="s">
        <v>78</v>
      </c>
      <c r="G8" s="90" t="s">
        <v>78</v>
      </c>
      <c r="H8" s="90" t="s">
        <v>78</v>
      </c>
      <c r="I8" s="100">
        <v>112</v>
      </c>
      <c r="J8" s="100">
        <v>94</v>
      </c>
      <c r="K8" s="100">
        <v>143</v>
      </c>
      <c r="L8" s="94">
        <v>206</v>
      </c>
      <c r="M8" s="17"/>
    </row>
    <row r="9" spans="1:13" ht="15.75" customHeight="1">
      <c r="A9" s="182" t="s">
        <v>51</v>
      </c>
      <c r="B9" s="100"/>
      <c r="C9" s="100"/>
      <c r="D9" s="100"/>
      <c r="E9" s="100"/>
      <c r="F9" s="100"/>
      <c r="G9" s="100"/>
      <c r="H9" s="100"/>
      <c r="I9" s="100"/>
      <c r="J9" s="100"/>
      <c r="K9" s="100"/>
      <c r="L9" s="94"/>
      <c r="M9" s="17"/>
    </row>
    <row r="10" ht="15.75" customHeight="1">
      <c r="M10" s="17"/>
    </row>
    <row r="11" spans="1:13" ht="15.75" customHeight="1">
      <c r="A11" s="180" t="s">
        <v>59</v>
      </c>
      <c r="B11" s="100">
        <v>1153</v>
      </c>
      <c r="C11" s="100">
        <v>1236</v>
      </c>
      <c r="D11" s="100">
        <v>1401</v>
      </c>
      <c r="E11" s="100">
        <v>1435</v>
      </c>
      <c r="F11" s="100">
        <v>1792</v>
      </c>
      <c r="G11" s="100">
        <v>2059</v>
      </c>
      <c r="H11" s="100">
        <v>2496</v>
      </c>
      <c r="I11" s="100">
        <f>SUM(I13:I16)</f>
        <v>2543</v>
      </c>
      <c r="J11" s="100">
        <f>SUM(J13:J16)</f>
        <v>3194</v>
      </c>
      <c r="K11" s="100">
        <f>SUM(K13:K16)</f>
        <v>3773</v>
      </c>
      <c r="L11" s="100">
        <f>SUM(L13:L16)</f>
        <v>4448</v>
      </c>
      <c r="M11" s="17"/>
    </row>
    <row r="12" spans="1:13" ht="15.75" customHeight="1">
      <c r="A12" s="182" t="s">
        <v>30</v>
      </c>
      <c r="B12" s="100"/>
      <c r="C12" s="100"/>
      <c r="D12" s="100"/>
      <c r="E12" s="100"/>
      <c r="F12" s="100"/>
      <c r="G12" s="100"/>
      <c r="H12" s="100"/>
      <c r="I12" s="100"/>
      <c r="J12" s="100"/>
      <c r="K12" s="100"/>
      <c r="L12" s="94"/>
      <c r="M12" s="17"/>
    </row>
    <row r="13" spans="1:13" ht="15.75" customHeight="1">
      <c r="A13" s="106" t="s">
        <v>302</v>
      </c>
      <c r="B13" s="100">
        <v>300</v>
      </c>
      <c r="C13" s="100">
        <v>398</v>
      </c>
      <c r="D13" s="100">
        <v>501</v>
      </c>
      <c r="E13" s="100">
        <v>469</v>
      </c>
      <c r="F13" s="100">
        <v>750</v>
      </c>
      <c r="G13" s="100">
        <v>896</v>
      </c>
      <c r="H13" s="100">
        <v>1122</v>
      </c>
      <c r="I13" s="100">
        <v>1141</v>
      </c>
      <c r="J13" s="100">
        <v>1390</v>
      </c>
      <c r="K13" s="100">
        <v>1703</v>
      </c>
      <c r="L13" s="94">
        <v>2086</v>
      </c>
      <c r="M13" s="17"/>
    </row>
    <row r="14" spans="1:13" ht="15.75" customHeight="1">
      <c r="A14" s="106" t="s">
        <v>303</v>
      </c>
      <c r="B14" s="100">
        <v>298</v>
      </c>
      <c r="C14" s="100">
        <v>344</v>
      </c>
      <c r="D14" s="100">
        <v>400</v>
      </c>
      <c r="E14" s="100">
        <v>456</v>
      </c>
      <c r="F14" s="100">
        <v>522</v>
      </c>
      <c r="G14" s="100">
        <v>646</v>
      </c>
      <c r="H14" s="100">
        <v>803</v>
      </c>
      <c r="I14" s="100">
        <v>860</v>
      </c>
      <c r="J14" s="100">
        <v>1196</v>
      </c>
      <c r="K14" s="100">
        <v>1387</v>
      </c>
      <c r="L14" s="94">
        <v>1615</v>
      </c>
      <c r="M14" s="17"/>
    </row>
    <row r="15" spans="1:13" ht="15.75" customHeight="1">
      <c r="A15" s="106" t="s">
        <v>304</v>
      </c>
      <c r="B15" s="100">
        <v>155</v>
      </c>
      <c r="C15" s="100">
        <v>94</v>
      </c>
      <c r="D15" s="100">
        <v>100</v>
      </c>
      <c r="E15" s="100">
        <v>110</v>
      </c>
      <c r="F15" s="100">
        <v>120</v>
      </c>
      <c r="G15" s="100">
        <v>117</v>
      </c>
      <c r="H15" s="100">
        <v>121</v>
      </c>
      <c r="I15" s="100">
        <v>122</v>
      </c>
      <c r="J15" s="100">
        <v>141</v>
      </c>
      <c r="K15" s="100">
        <v>170</v>
      </c>
      <c r="L15" s="94">
        <v>187</v>
      </c>
      <c r="M15" s="17"/>
    </row>
    <row r="16" spans="1:13" ht="15.75" customHeight="1">
      <c r="A16" s="196" t="s">
        <v>305</v>
      </c>
      <c r="B16" s="158">
        <v>400</v>
      </c>
      <c r="C16" s="158">
        <v>400</v>
      </c>
      <c r="D16" s="158">
        <v>400</v>
      </c>
      <c r="E16" s="158">
        <v>400</v>
      </c>
      <c r="F16" s="158">
        <v>400</v>
      </c>
      <c r="G16" s="158">
        <v>400</v>
      </c>
      <c r="H16" s="158">
        <v>450</v>
      </c>
      <c r="I16" s="158">
        <v>420</v>
      </c>
      <c r="J16" s="158">
        <v>467</v>
      </c>
      <c r="K16" s="158">
        <v>513</v>
      </c>
      <c r="L16" s="95">
        <v>560</v>
      </c>
      <c r="M16" s="17"/>
    </row>
    <row r="17" spans="1:13" ht="15.75" customHeight="1">
      <c r="A17" s="196"/>
      <c r="B17" s="158"/>
      <c r="C17" s="158"/>
      <c r="D17" s="158"/>
      <c r="E17" s="158"/>
      <c r="F17" s="158"/>
      <c r="G17" s="158"/>
      <c r="H17" s="158"/>
      <c r="I17" s="158"/>
      <c r="J17" s="158"/>
      <c r="K17" s="158"/>
      <c r="L17" s="95"/>
      <c r="M17" s="17"/>
    </row>
    <row r="18" spans="1:13" ht="15.75" customHeight="1">
      <c r="A18" s="210" t="s">
        <v>60</v>
      </c>
      <c r="B18" s="213" t="s">
        <v>335</v>
      </c>
      <c r="C18" s="213" t="s">
        <v>335</v>
      </c>
      <c r="D18" s="213" t="s">
        <v>335</v>
      </c>
      <c r="E18" s="213" t="s">
        <v>78</v>
      </c>
      <c r="F18" s="213" t="s">
        <v>78</v>
      </c>
      <c r="G18" s="213" t="s">
        <v>78</v>
      </c>
      <c r="H18" s="213" t="s">
        <v>78</v>
      </c>
      <c r="I18" s="213" t="s">
        <v>78</v>
      </c>
      <c r="J18" s="213" t="s">
        <v>78</v>
      </c>
      <c r="K18" s="213" t="s">
        <v>78</v>
      </c>
      <c r="L18" s="213" t="s">
        <v>78</v>
      </c>
      <c r="M18" s="17"/>
    </row>
    <row r="19" spans="1:13" ht="15.75" customHeight="1">
      <c r="A19" s="151" t="s">
        <v>61</v>
      </c>
      <c r="B19" s="200"/>
      <c r="C19" s="200"/>
      <c r="D19" s="200"/>
      <c r="E19" s="200"/>
      <c r="F19" s="200"/>
      <c r="G19" s="200"/>
      <c r="H19" s="200"/>
      <c r="I19" s="200"/>
      <c r="J19" s="200"/>
      <c r="K19" s="200"/>
      <c r="L19" s="200"/>
      <c r="M19" s="17"/>
    </row>
    <row r="20" spans="1:13" ht="15.75" customHeight="1">
      <c r="A20" s="17" t="s">
        <v>4</v>
      </c>
      <c r="B20" s="94"/>
      <c r="C20" s="94"/>
      <c r="D20" s="94"/>
      <c r="E20" s="94"/>
      <c r="F20" s="94"/>
      <c r="G20" s="94"/>
      <c r="H20" s="94"/>
      <c r="I20" s="94"/>
      <c r="J20" s="94"/>
      <c r="K20" s="94"/>
      <c r="L20" s="94"/>
      <c r="M20" s="17"/>
    </row>
    <row r="21" spans="1:13" ht="15.75" customHeight="1">
      <c r="A21" s="256" t="s">
        <v>57</v>
      </c>
      <c r="B21" s="256"/>
      <c r="C21" s="256"/>
      <c r="D21" s="256"/>
      <c r="E21" s="256"/>
      <c r="F21" s="256"/>
      <c r="G21" s="256"/>
      <c r="H21" s="256"/>
      <c r="I21" s="256"/>
      <c r="J21" s="256"/>
      <c r="K21" s="256"/>
      <c r="L21" s="256"/>
      <c r="M21" s="17"/>
    </row>
    <row r="22" spans="1:13" ht="15.75" customHeight="1">
      <c r="A22" s="87"/>
      <c r="B22" s="94"/>
      <c r="C22" s="94"/>
      <c r="D22" s="94"/>
      <c r="E22" s="94"/>
      <c r="F22" s="94"/>
      <c r="G22" s="94"/>
      <c r="H22" s="94"/>
      <c r="I22" s="94"/>
      <c r="J22" s="94"/>
      <c r="K22" s="94"/>
      <c r="L22" s="94"/>
      <c r="M22" s="17"/>
    </row>
    <row r="23" spans="1:13" ht="15.75" customHeight="1">
      <c r="A23" s="87"/>
      <c r="B23" s="94"/>
      <c r="C23" s="94"/>
      <c r="D23" s="94"/>
      <c r="E23" s="94"/>
      <c r="F23" s="94"/>
      <c r="G23" s="94"/>
      <c r="H23" s="94"/>
      <c r="I23" s="94"/>
      <c r="J23" s="94"/>
      <c r="K23" s="94"/>
      <c r="L23" s="94"/>
      <c r="M23" s="17"/>
    </row>
    <row r="24" spans="1:13" ht="15.75" customHeight="1">
      <c r="A24" s="87"/>
      <c r="B24" s="94"/>
      <c r="C24" s="94"/>
      <c r="D24" s="94"/>
      <c r="E24" s="94"/>
      <c r="F24" s="94"/>
      <c r="G24" s="94"/>
      <c r="H24" s="94"/>
      <c r="I24" s="94"/>
      <c r="J24" s="94"/>
      <c r="K24" s="94"/>
      <c r="L24" s="94"/>
      <c r="M24" s="17"/>
    </row>
    <row r="25" spans="1:13" ht="15.75" customHeight="1">
      <c r="A25" s="87"/>
      <c r="B25" s="94"/>
      <c r="C25" s="94"/>
      <c r="D25" s="94"/>
      <c r="E25" s="94"/>
      <c r="F25" s="94"/>
      <c r="G25" s="94"/>
      <c r="H25" s="94"/>
      <c r="I25" s="94"/>
      <c r="J25" s="94"/>
      <c r="K25" s="94"/>
      <c r="L25" s="94"/>
      <c r="M25" s="17"/>
    </row>
    <row r="26" spans="1:13" ht="15.75" customHeight="1">
      <c r="A26" s="87"/>
      <c r="B26" s="94"/>
      <c r="C26" s="94"/>
      <c r="D26" s="94"/>
      <c r="E26" s="94"/>
      <c r="F26" s="94"/>
      <c r="G26" s="94"/>
      <c r="H26" s="94"/>
      <c r="I26" s="94"/>
      <c r="J26" s="94"/>
      <c r="K26" s="94"/>
      <c r="L26" s="94"/>
      <c r="M26" s="17"/>
    </row>
    <row r="27" spans="1:13" ht="15.75" customHeight="1">
      <c r="A27" s="87"/>
      <c r="B27" s="94"/>
      <c r="C27" s="94"/>
      <c r="D27" s="94"/>
      <c r="E27" s="94"/>
      <c r="F27" s="94"/>
      <c r="G27" s="94"/>
      <c r="H27" s="94"/>
      <c r="I27" s="94"/>
      <c r="J27" s="94"/>
      <c r="K27" s="94"/>
      <c r="L27" s="94"/>
      <c r="M27" s="17"/>
    </row>
    <row r="28" spans="1:13" ht="15.75" customHeight="1">
      <c r="A28" s="87"/>
      <c r="B28" s="94"/>
      <c r="C28" s="94"/>
      <c r="D28" s="94"/>
      <c r="E28" s="94"/>
      <c r="F28" s="94"/>
      <c r="G28" s="94"/>
      <c r="H28" s="94"/>
      <c r="I28" s="94"/>
      <c r="J28" s="94"/>
      <c r="K28" s="94"/>
      <c r="L28" s="94"/>
      <c r="M28" s="17"/>
    </row>
    <row r="29" spans="1:13" ht="15.75" customHeight="1">
      <c r="A29" s="87"/>
      <c r="B29" s="94"/>
      <c r="C29" s="94"/>
      <c r="D29" s="94"/>
      <c r="E29" s="94"/>
      <c r="F29" s="94"/>
      <c r="G29" s="94"/>
      <c r="H29" s="94"/>
      <c r="I29" s="94"/>
      <c r="J29" s="94"/>
      <c r="K29" s="94"/>
      <c r="L29" s="94"/>
      <c r="M29" s="17"/>
    </row>
    <row r="30" spans="1:13" ht="15.75" customHeight="1">
      <c r="A30" s="87"/>
      <c r="B30" s="94"/>
      <c r="C30" s="94"/>
      <c r="D30" s="94"/>
      <c r="E30" s="94"/>
      <c r="F30" s="94"/>
      <c r="G30" s="94"/>
      <c r="H30" s="94"/>
      <c r="I30" s="94"/>
      <c r="J30" s="94"/>
      <c r="K30" s="94"/>
      <c r="L30" s="94"/>
      <c r="M30" s="17"/>
    </row>
    <row r="31" spans="1:13" ht="15.75" customHeight="1">
      <c r="A31" s="17"/>
      <c r="B31" s="93"/>
      <c r="C31" s="93"/>
      <c r="D31" s="93"/>
      <c r="E31" s="93"/>
      <c r="F31" s="93"/>
      <c r="G31" s="93"/>
      <c r="H31" s="93"/>
      <c r="I31" s="93"/>
      <c r="J31" s="93"/>
      <c r="K31" s="93"/>
      <c r="L31" s="94"/>
      <c r="M31" s="17"/>
    </row>
    <row r="32" spans="1:13" ht="15.75" customHeight="1">
      <c r="A32" s="10" t="s">
        <v>64</v>
      </c>
      <c r="B32" s="1"/>
      <c r="C32" s="1"/>
      <c r="D32" s="1"/>
      <c r="E32" s="1"/>
      <c r="G32" s="1"/>
      <c r="H32" s="1"/>
      <c r="I32" s="1"/>
      <c r="M32" s="17"/>
    </row>
    <row r="33" spans="1:13" ht="15.75" customHeight="1">
      <c r="A33" s="11" t="s">
        <v>63</v>
      </c>
      <c r="C33" s="1"/>
      <c r="D33" s="1"/>
      <c r="E33" s="1"/>
      <c r="F33" s="1"/>
      <c r="G33" s="1"/>
      <c r="H33" s="1"/>
      <c r="I33" s="1"/>
      <c r="M33" s="17"/>
    </row>
    <row r="34" spans="1:13" ht="15.75" customHeight="1">
      <c r="A34" s="8"/>
      <c r="B34" s="7"/>
      <c r="C34" s="7"/>
      <c r="D34" s="7"/>
      <c r="E34" s="1"/>
      <c r="F34" s="1"/>
      <c r="G34" s="1"/>
      <c r="H34" s="1"/>
      <c r="I34" s="1"/>
      <c r="M34" s="17"/>
    </row>
    <row r="35" spans="1:13" ht="15.75" customHeight="1">
      <c r="A35" s="28"/>
      <c r="B35" s="74"/>
      <c r="C35" s="74"/>
      <c r="D35" s="74"/>
      <c r="E35" s="50"/>
      <c r="F35" s="50"/>
      <c r="G35" s="50"/>
      <c r="H35" s="50">
        <v>1994</v>
      </c>
      <c r="I35" s="50">
        <v>1995</v>
      </c>
      <c r="J35" s="50">
        <v>1996</v>
      </c>
      <c r="K35" s="50">
        <v>1997</v>
      </c>
      <c r="L35" s="50">
        <v>1998</v>
      </c>
      <c r="M35" s="17"/>
    </row>
    <row r="36" spans="1:13" ht="15.75" customHeight="1">
      <c r="A36" s="142" t="s">
        <v>65</v>
      </c>
      <c r="B36" s="100"/>
      <c r="C36" s="100"/>
      <c r="D36" s="100"/>
      <c r="E36" s="100"/>
      <c r="F36" s="90"/>
      <c r="G36" s="90"/>
      <c r="H36" s="101">
        <v>272.4</v>
      </c>
      <c r="I36" s="101">
        <v>210.3</v>
      </c>
      <c r="J36" s="101">
        <v>271</v>
      </c>
      <c r="K36" s="101">
        <v>198</v>
      </c>
      <c r="L36" s="157">
        <v>136</v>
      </c>
      <c r="M36" s="17"/>
    </row>
    <row r="37" spans="1:13" ht="15.75" customHeight="1">
      <c r="A37" s="107" t="s">
        <v>66</v>
      </c>
      <c r="B37" s="100"/>
      <c r="C37" s="100"/>
      <c r="D37" s="100"/>
      <c r="E37" s="100"/>
      <c r="F37" s="100"/>
      <c r="G37" s="100"/>
      <c r="H37" s="100"/>
      <c r="I37" s="100"/>
      <c r="J37" s="100"/>
      <c r="K37" s="100"/>
      <c r="L37" s="94"/>
      <c r="M37" s="17"/>
    </row>
    <row r="38" spans="1:13" ht="15.75" customHeight="1">
      <c r="A38" s="104"/>
      <c r="B38" s="100"/>
      <c r="C38" s="100"/>
      <c r="D38" s="100"/>
      <c r="E38" s="100"/>
      <c r="F38" s="90"/>
      <c r="G38" s="90"/>
      <c r="H38" s="17"/>
      <c r="I38" s="17"/>
      <c r="J38" s="17"/>
      <c r="K38" s="17"/>
      <c r="L38" s="94"/>
      <c r="M38" s="17"/>
    </row>
    <row r="39" spans="1:13" ht="15.75" customHeight="1">
      <c r="A39" s="142" t="s">
        <v>242</v>
      </c>
      <c r="B39" s="100"/>
      <c r="C39" s="100"/>
      <c r="D39" s="100"/>
      <c r="E39" s="100"/>
      <c r="F39" s="100"/>
      <c r="G39" s="100"/>
      <c r="H39" s="101">
        <v>905</v>
      </c>
      <c r="I39" s="101">
        <v>890.8</v>
      </c>
      <c r="J39" s="101">
        <f>J41+J47+J50</f>
        <v>845</v>
      </c>
      <c r="K39" s="101">
        <f>K41+K47+K50</f>
        <v>778</v>
      </c>
      <c r="L39" s="101">
        <f>L41+L47+L50</f>
        <v>547</v>
      </c>
      <c r="M39" s="17"/>
    </row>
    <row r="40" spans="1:12" ht="15.75" customHeight="1">
      <c r="A40" s="107" t="s">
        <v>309</v>
      </c>
      <c r="B40" s="100"/>
      <c r="C40" s="100"/>
      <c r="D40" s="100"/>
      <c r="E40" s="100"/>
      <c r="F40" s="100"/>
      <c r="G40" s="100"/>
      <c r="H40" s="17"/>
      <c r="I40" s="17"/>
      <c r="J40" s="17"/>
      <c r="K40" s="17"/>
      <c r="L40" s="94"/>
    </row>
    <row r="41" spans="1:12" ht="15.75" customHeight="1">
      <c r="A41" s="104" t="s">
        <v>67</v>
      </c>
      <c r="B41" s="100"/>
      <c r="C41" s="100"/>
      <c r="D41" s="100"/>
      <c r="E41" s="100"/>
      <c r="F41" s="100"/>
      <c r="G41" s="100"/>
      <c r="H41" s="130" t="s">
        <v>335</v>
      </c>
      <c r="I41" s="100">
        <v>47.8</v>
      </c>
      <c r="J41" s="100">
        <v>113</v>
      </c>
      <c r="K41" s="100">
        <v>130</v>
      </c>
      <c r="L41" s="94">
        <v>1</v>
      </c>
    </row>
    <row r="42" spans="1:12" ht="15.75" customHeight="1">
      <c r="A42" s="105" t="s">
        <v>68</v>
      </c>
      <c r="B42" s="100"/>
      <c r="C42" s="100"/>
      <c r="D42" s="100"/>
      <c r="E42" s="100"/>
      <c r="F42" s="100"/>
      <c r="G42" s="100"/>
      <c r="H42" s="100"/>
      <c r="I42" s="100"/>
      <c r="J42" s="100"/>
      <c r="K42" s="100"/>
      <c r="L42" s="94"/>
    </row>
    <row r="43" spans="1:12" ht="15.75" customHeight="1">
      <c r="A43" s="104" t="s">
        <v>69</v>
      </c>
      <c r="B43" s="100"/>
      <c r="C43" s="100"/>
      <c r="D43" s="100"/>
      <c r="E43" s="100"/>
      <c r="F43" s="100"/>
      <c r="G43" s="100"/>
      <c r="H43" s="100">
        <f>+H47+H50</f>
        <v>905</v>
      </c>
      <c r="I43" s="100">
        <f>+I47+I50</f>
        <v>843</v>
      </c>
      <c r="J43" s="100">
        <f>+J47+J50</f>
        <v>732</v>
      </c>
      <c r="K43" s="100">
        <f>+K47+K50</f>
        <v>648</v>
      </c>
      <c r="L43" s="100">
        <f>+L47+L50</f>
        <v>546</v>
      </c>
    </row>
    <row r="44" spans="1:12" ht="15.75" customHeight="1">
      <c r="A44" s="105" t="s">
        <v>70</v>
      </c>
      <c r="B44" s="101"/>
      <c r="C44" s="100"/>
      <c r="D44" s="100"/>
      <c r="E44" s="100"/>
      <c r="F44" s="100"/>
      <c r="G44" s="100"/>
      <c r="H44" s="100" t="s">
        <v>257</v>
      </c>
      <c r="I44" s="100" t="s">
        <v>257</v>
      </c>
      <c r="J44" s="100" t="s">
        <v>257</v>
      </c>
      <c r="K44" s="100" t="s">
        <v>257</v>
      </c>
      <c r="L44" s="94"/>
    </row>
    <row r="45" spans="1:12" ht="15.75" customHeight="1">
      <c r="A45" s="106" t="s">
        <v>245</v>
      </c>
      <c r="B45" s="100"/>
      <c r="C45" s="100"/>
      <c r="D45" s="100"/>
      <c r="E45" s="100"/>
      <c r="F45" s="100"/>
      <c r="G45" s="100"/>
      <c r="H45" s="100"/>
      <c r="I45" s="100"/>
      <c r="J45" s="100"/>
      <c r="K45" s="100"/>
      <c r="L45" s="94"/>
    </row>
    <row r="46" spans="1:12" ht="15.75" customHeight="1">
      <c r="A46" s="159" t="s">
        <v>246</v>
      </c>
      <c r="B46" s="100"/>
      <c r="C46" s="100"/>
      <c r="D46" s="100"/>
      <c r="E46" s="100"/>
      <c r="F46" s="100"/>
      <c r="G46" s="100"/>
      <c r="H46" s="100"/>
      <c r="I46" s="100"/>
      <c r="J46" s="100"/>
      <c r="K46" s="100"/>
      <c r="L46" s="94"/>
    </row>
    <row r="47" spans="1:12" ht="15.75" customHeight="1">
      <c r="A47" s="106" t="s">
        <v>310</v>
      </c>
      <c r="B47" s="100"/>
      <c r="C47" s="100"/>
      <c r="D47" s="100"/>
      <c r="E47" s="158"/>
      <c r="F47" s="158"/>
      <c r="G47" s="158"/>
      <c r="H47" s="100">
        <v>541</v>
      </c>
      <c r="I47" s="100">
        <v>488</v>
      </c>
      <c r="J47" s="100">
        <v>419</v>
      </c>
      <c r="K47" s="100">
        <v>341</v>
      </c>
      <c r="L47" s="95">
        <v>287</v>
      </c>
    </row>
    <row r="48" spans="1:12" ht="15.75" customHeight="1">
      <c r="A48" s="159" t="s">
        <v>311</v>
      </c>
      <c r="B48" s="100"/>
      <c r="C48" s="100"/>
      <c r="D48" s="100"/>
      <c r="E48" s="158"/>
      <c r="F48" s="15"/>
      <c r="G48" s="15"/>
      <c r="H48" s="17"/>
      <c r="I48" s="17"/>
      <c r="J48" s="17"/>
      <c r="K48" s="17"/>
      <c r="L48" s="95"/>
    </row>
    <row r="49" spans="1:12" ht="15.75" customHeight="1">
      <c r="A49" s="106" t="s">
        <v>312</v>
      </c>
      <c r="B49" s="100"/>
      <c r="C49" s="100"/>
      <c r="D49" s="100"/>
      <c r="E49" s="100"/>
      <c r="F49" s="17"/>
      <c r="G49" s="17"/>
      <c r="H49" s="17"/>
      <c r="I49" s="17"/>
      <c r="J49" s="17"/>
      <c r="K49" s="17"/>
      <c r="L49" s="94"/>
    </row>
    <row r="50" spans="1:12" ht="15.75" customHeight="1">
      <c r="A50" s="160" t="s">
        <v>313</v>
      </c>
      <c r="B50" s="128"/>
      <c r="C50" s="128"/>
      <c r="D50" s="128"/>
      <c r="E50" s="128"/>
      <c r="F50" s="34"/>
      <c r="G50" s="34"/>
      <c r="H50" s="128">
        <v>364</v>
      </c>
      <c r="I50" s="128">
        <v>355</v>
      </c>
      <c r="J50" s="128">
        <v>313</v>
      </c>
      <c r="K50" s="128">
        <v>307</v>
      </c>
      <c r="L50" s="34">
        <v>259</v>
      </c>
    </row>
    <row r="51" spans="1:12" ht="15.75" customHeight="1">
      <c r="A51" s="257" t="s">
        <v>325</v>
      </c>
      <c r="B51" s="257"/>
      <c r="C51" s="257"/>
      <c r="D51" s="257"/>
      <c r="E51" s="257"/>
      <c r="F51" s="257"/>
      <c r="G51" s="257"/>
      <c r="H51" s="257"/>
      <c r="I51" s="257"/>
      <c r="J51" s="257"/>
      <c r="K51" s="257"/>
      <c r="L51" s="257"/>
    </row>
    <row r="52" spans="1:12" ht="15.75" customHeight="1">
      <c r="A52" s="260" t="s">
        <v>381</v>
      </c>
      <c r="B52" s="260"/>
      <c r="C52" s="260"/>
      <c r="D52" s="260"/>
      <c r="E52" s="260"/>
      <c r="F52" s="260"/>
      <c r="G52" s="260"/>
      <c r="H52" s="260"/>
      <c r="I52" s="260"/>
      <c r="J52" s="260"/>
      <c r="K52" s="260"/>
      <c r="L52" s="260"/>
    </row>
    <row r="53" spans="1:12" ht="15.75" customHeight="1">
      <c r="A53" s="260" t="s">
        <v>437</v>
      </c>
      <c r="B53" s="260"/>
      <c r="C53" s="260"/>
      <c r="D53" s="260"/>
      <c r="E53" s="260"/>
      <c r="F53" s="260"/>
      <c r="G53" s="260"/>
      <c r="H53" s="260"/>
      <c r="I53" s="260"/>
      <c r="J53" s="260"/>
      <c r="K53" s="260"/>
      <c r="L53" s="260"/>
    </row>
    <row r="54" spans="1:12" ht="15.75" customHeight="1">
      <c r="A54" s="17"/>
      <c r="B54" s="17"/>
      <c r="C54" s="17"/>
      <c r="D54" s="17"/>
      <c r="E54" s="17"/>
      <c r="F54" s="17"/>
      <c r="G54" s="17"/>
      <c r="H54" s="17"/>
      <c r="I54" s="17"/>
      <c r="J54" s="17"/>
      <c r="K54" s="17"/>
      <c r="L54" s="17"/>
    </row>
  </sheetData>
  <mergeCells count="4">
    <mergeCell ref="A21:L21"/>
    <mergeCell ref="A51:L51"/>
    <mergeCell ref="A52:L52"/>
    <mergeCell ref="A53:L53"/>
  </mergeCells>
  <printOptions/>
  <pageMargins left="0.75" right="0.75" top="1" bottom="1" header="0.5" footer="0.5"/>
  <pageSetup fitToHeight="1" fitToWidth="1" horizontalDpi="600" verticalDpi="600" orientation="portrait" paperSize="9" scale="71"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A1" sqref="A1"/>
    </sheetView>
  </sheetViews>
  <sheetFormatPr defaultColWidth="11.421875" defaultRowHeight="15.75" customHeight="1"/>
  <cols>
    <col min="1" max="1" width="30.7109375" style="0" customWidth="1"/>
    <col min="2" max="12" width="8.28125" style="0" customWidth="1"/>
  </cols>
  <sheetData>
    <row r="1" spans="1:13" ht="15.75" customHeight="1">
      <c r="A1" s="10" t="s">
        <v>315</v>
      </c>
      <c r="B1" s="1"/>
      <c r="C1" s="1"/>
      <c r="D1" s="1"/>
      <c r="E1" s="1"/>
      <c r="G1" s="1"/>
      <c r="H1" s="1"/>
      <c r="I1" s="1"/>
      <c r="M1" s="17"/>
    </row>
    <row r="2" spans="1:13" ht="15.75" customHeight="1">
      <c r="A2" s="11" t="s">
        <v>314</v>
      </c>
      <c r="C2" s="1"/>
      <c r="D2" s="1"/>
      <c r="E2" s="1"/>
      <c r="F2" s="1"/>
      <c r="G2" s="1"/>
      <c r="H2" s="1"/>
      <c r="I2" s="1"/>
      <c r="M2" s="17"/>
    </row>
    <row r="3" spans="1:13" ht="15.75" customHeight="1">
      <c r="A3" s="8"/>
      <c r="B3" s="7"/>
      <c r="C3" s="7"/>
      <c r="D3" s="7"/>
      <c r="E3" s="1"/>
      <c r="F3" s="1"/>
      <c r="G3" s="1"/>
      <c r="H3" s="1"/>
      <c r="I3" s="1"/>
      <c r="M3" s="17"/>
    </row>
    <row r="4" spans="1:13" ht="15.75" customHeight="1">
      <c r="A4" s="28"/>
      <c r="B4" s="74"/>
      <c r="C4" s="74"/>
      <c r="D4" s="74"/>
      <c r="E4" s="50"/>
      <c r="F4" s="50"/>
      <c r="G4" s="50"/>
      <c r="H4" s="50">
        <v>1994</v>
      </c>
      <c r="I4" s="50">
        <v>1995</v>
      </c>
      <c r="J4" s="50">
        <v>1996</v>
      </c>
      <c r="K4" s="50">
        <v>1997</v>
      </c>
      <c r="L4" s="50">
        <v>1998</v>
      </c>
      <c r="M4" s="17"/>
    </row>
    <row r="5" spans="1:13" ht="15.75" customHeight="1">
      <c r="A5" s="142" t="s">
        <v>194</v>
      </c>
      <c r="B5" s="100"/>
      <c r="C5" s="100"/>
      <c r="D5" s="100"/>
      <c r="E5" s="100"/>
      <c r="F5" s="90"/>
      <c r="G5" s="91"/>
      <c r="H5" s="101">
        <f>+H8+H10</f>
        <v>303</v>
      </c>
      <c r="I5" s="101">
        <f>+I8+I10</f>
        <v>283</v>
      </c>
      <c r="J5" s="101">
        <f>+J8+J10</f>
        <v>233</v>
      </c>
      <c r="K5" s="101">
        <f>+K8+K10</f>
        <v>206</v>
      </c>
      <c r="L5" s="101">
        <f>+L8+L10</f>
        <v>191</v>
      </c>
      <c r="M5" s="17"/>
    </row>
    <row r="6" spans="1:13" ht="15.75" customHeight="1">
      <c r="A6" s="107" t="s">
        <v>195</v>
      </c>
      <c r="B6" s="100"/>
      <c r="C6" s="100"/>
      <c r="D6" s="100"/>
      <c r="E6" s="100"/>
      <c r="F6" s="100"/>
      <c r="G6" s="100"/>
      <c r="H6" s="100"/>
      <c r="I6" s="100"/>
      <c r="J6" s="100"/>
      <c r="K6" s="100"/>
      <c r="L6" s="94"/>
      <c r="M6" s="17"/>
    </row>
    <row r="7" spans="1:13" ht="15.75" customHeight="1">
      <c r="A7" s="104"/>
      <c r="B7" s="100"/>
      <c r="C7" s="100"/>
      <c r="D7" s="100"/>
      <c r="E7" s="100"/>
      <c r="F7" s="90"/>
      <c r="G7" s="90"/>
      <c r="H7" s="100"/>
      <c r="I7" s="100"/>
      <c r="J7" s="100"/>
      <c r="K7" s="100"/>
      <c r="L7" s="94"/>
      <c r="M7" s="17"/>
    </row>
    <row r="8" spans="1:13" ht="15.75" customHeight="1">
      <c r="A8" s="104" t="s">
        <v>310</v>
      </c>
      <c r="B8" s="100"/>
      <c r="C8" s="100"/>
      <c r="D8" s="100"/>
      <c r="E8" s="100"/>
      <c r="F8" s="100"/>
      <c r="G8" s="100"/>
      <c r="H8" s="100">
        <v>178</v>
      </c>
      <c r="I8" s="100">
        <v>174</v>
      </c>
      <c r="J8" s="100">
        <v>180</v>
      </c>
      <c r="K8" s="100">
        <v>136</v>
      </c>
      <c r="L8" s="157">
        <v>115</v>
      </c>
      <c r="M8" s="17"/>
    </row>
    <row r="9" spans="1:12" ht="15.75" customHeight="1">
      <c r="A9" s="105" t="s">
        <v>311</v>
      </c>
      <c r="B9" s="100"/>
      <c r="C9" s="100"/>
      <c r="D9" s="100"/>
      <c r="E9" s="100"/>
      <c r="F9" s="100"/>
      <c r="G9" s="100"/>
      <c r="H9" s="100"/>
      <c r="I9" s="100"/>
      <c r="J9" s="100"/>
      <c r="K9" s="100"/>
      <c r="L9" s="94"/>
    </row>
    <row r="10" spans="1:12" ht="15.75" customHeight="1">
      <c r="A10" s="104" t="s">
        <v>312</v>
      </c>
      <c r="B10" s="100"/>
      <c r="C10" s="100"/>
      <c r="D10" s="100"/>
      <c r="E10" s="100"/>
      <c r="F10" s="100"/>
      <c r="G10" s="100"/>
      <c r="H10" s="100">
        <v>125</v>
      </c>
      <c r="I10" s="100">
        <v>109</v>
      </c>
      <c r="J10" s="100">
        <v>53</v>
      </c>
      <c r="K10" s="100">
        <v>70</v>
      </c>
      <c r="L10" s="94">
        <v>76</v>
      </c>
    </row>
    <row r="11" spans="1:12" ht="15.75" customHeight="1">
      <c r="A11" s="110" t="s">
        <v>313</v>
      </c>
      <c r="B11" s="128"/>
      <c r="C11" s="128"/>
      <c r="D11" s="128"/>
      <c r="E11" s="128"/>
      <c r="F11" s="128"/>
      <c r="G11" s="128"/>
      <c r="H11" s="128"/>
      <c r="I11" s="128"/>
      <c r="J11" s="128"/>
      <c r="K11" s="128"/>
      <c r="L11" s="76"/>
    </row>
    <row r="12" spans="1:12" ht="15.75" customHeight="1">
      <c r="A12" s="257" t="s">
        <v>72</v>
      </c>
      <c r="B12" s="257"/>
      <c r="C12" s="94"/>
      <c r="D12" s="100"/>
      <c r="E12" s="100"/>
      <c r="F12" s="100"/>
      <c r="G12" s="100"/>
      <c r="H12" s="100"/>
      <c r="I12" s="100"/>
      <c r="J12" s="100"/>
      <c r="K12" s="100"/>
      <c r="L12" s="94"/>
    </row>
    <row r="13" spans="1:12" ht="15.75" customHeight="1">
      <c r="A13" s="256" t="s">
        <v>71</v>
      </c>
      <c r="B13" s="256"/>
      <c r="C13" s="90"/>
      <c r="D13" s="100"/>
      <c r="E13" s="100"/>
      <c r="F13" s="100"/>
      <c r="G13" s="100"/>
      <c r="H13" s="17"/>
      <c r="I13" s="17"/>
      <c r="J13" s="17"/>
      <c r="K13" s="17"/>
      <c r="L13" s="94"/>
    </row>
    <row r="14" spans="1:12" ht="15.75" customHeight="1">
      <c r="A14" s="106"/>
      <c r="B14" s="100"/>
      <c r="C14" s="100"/>
      <c r="D14" s="100"/>
      <c r="E14" s="100"/>
      <c r="F14" s="100"/>
      <c r="G14" s="100"/>
      <c r="H14" s="100"/>
      <c r="I14" s="100"/>
      <c r="J14" s="100"/>
      <c r="K14" s="100"/>
      <c r="L14" s="94"/>
    </row>
    <row r="15" spans="1:12" ht="15.75" customHeight="1">
      <c r="A15" s="159"/>
      <c r="B15" s="100"/>
      <c r="C15" s="100"/>
      <c r="D15" s="100"/>
      <c r="E15" s="100"/>
      <c r="F15" s="100"/>
      <c r="G15" s="100"/>
      <c r="H15" s="100"/>
      <c r="I15" s="100"/>
      <c r="J15" s="100"/>
      <c r="K15" s="100"/>
      <c r="L15" s="94"/>
    </row>
    <row r="16" spans="1:12" ht="15.75" customHeight="1">
      <c r="A16" s="17"/>
      <c r="B16" s="100"/>
      <c r="C16" s="100"/>
      <c r="D16" s="100"/>
      <c r="E16" s="158"/>
      <c r="F16" s="158"/>
      <c r="G16" s="158"/>
      <c r="H16" s="100"/>
      <c r="I16" s="100"/>
      <c r="J16" s="100"/>
      <c r="K16" s="100"/>
      <c r="L16" s="95"/>
    </row>
    <row r="17" spans="1:12" ht="15.75" customHeight="1">
      <c r="A17" s="17"/>
      <c r="B17" s="100"/>
      <c r="C17" s="100"/>
      <c r="D17" s="100"/>
      <c r="E17" s="158"/>
      <c r="F17" s="15"/>
      <c r="G17" s="15"/>
      <c r="H17" s="17"/>
      <c r="I17" s="17"/>
      <c r="J17" s="17"/>
      <c r="K17" s="17"/>
      <c r="L17" s="95"/>
    </row>
    <row r="18" spans="1:12" ht="15.75" customHeight="1">
      <c r="A18" s="15"/>
      <c r="B18" s="158"/>
      <c r="C18" s="158"/>
      <c r="D18" s="158"/>
      <c r="E18" s="158"/>
      <c r="F18" s="15"/>
      <c r="G18" s="15"/>
      <c r="H18" s="15"/>
      <c r="I18" s="15"/>
      <c r="J18" s="15"/>
      <c r="K18" s="15"/>
      <c r="L18" s="95"/>
    </row>
    <row r="19" spans="1:12" ht="15.75" customHeight="1">
      <c r="A19" s="15"/>
      <c r="B19" s="158"/>
      <c r="C19" s="158"/>
      <c r="D19" s="158"/>
      <c r="E19" s="158"/>
      <c r="F19" s="15"/>
      <c r="G19" s="15"/>
      <c r="H19" s="158"/>
      <c r="I19" s="158"/>
      <c r="J19" s="158"/>
      <c r="K19" s="158"/>
      <c r="L19" s="15"/>
    </row>
    <row r="20" spans="4:12" ht="15.75" customHeight="1">
      <c r="D20" s="94"/>
      <c r="E20" s="17"/>
      <c r="F20" s="17"/>
      <c r="G20" s="17"/>
      <c r="H20" s="17"/>
      <c r="I20" s="17"/>
      <c r="J20" s="17"/>
      <c r="K20" s="17"/>
      <c r="L20" s="17"/>
    </row>
    <row r="21" spans="4:12" ht="15.75" customHeight="1">
      <c r="D21" s="90"/>
      <c r="E21" s="17"/>
      <c r="F21" s="17"/>
      <c r="G21" s="17"/>
      <c r="H21" s="17"/>
      <c r="I21" s="17"/>
      <c r="J21" s="17"/>
      <c r="K21" s="17"/>
      <c r="L21" s="17"/>
    </row>
    <row r="22" spans="1:12" ht="15.75" customHeight="1">
      <c r="A22" s="17"/>
      <c r="B22" s="17"/>
      <c r="C22" s="17"/>
      <c r="D22" s="17"/>
      <c r="E22" s="17"/>
      <c r="F22" s="17"/>
      <c r="G22" s="17"/>
      <c r="H22" s="17"/>
      <c r="I22" s="17"/>
      <c r="J22" s="17"/>
      <c r="K22" s="17"/>
      <c r="L22" s="17"/>
    </row>
    <row r="23" spans="1:12" ht="15.75" customHeight="1">
      <c r="A23" s="17"/>
      <c r="B23" s="17"/>
      <c r="C23" s="17"/>
      <c r="D23" s="17"/>
      <c r="E23" s="17"/>
      <c r="F23" s="17"/>
      <c r="G23" s="17"/>
      <c r="H23" s="17"/>
      <c r="I23" s="17"/>
      <c r="J23" s="17"/>
      <c r="K23" s="17"/>
      <c r="L23" s="17"/>
    </row>
  </sheetData>
  <mergeCells count="2">
    <mergeCell ref="A12:B12"/>
    <mergeCell ref="A13:B13"/>
  </mergeCells>
  <printOptions/>
  <pageMargins left="0.75" right="0.75" top="1" bottom="1" header="0.5" footer="0.5"/>
  <pageSetup fitToHeight="1" fitToWidth="1"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sheetPr>
    <pageSetUpPr fitToPage="1"/>
  </sheetPr>
  <dimension ref="A1:L70"/>
  <sheetViews>
    <sheetView workbookViewId="0" topLeftCell="A1">
      <selection activeCell="A1" sqref="A1"/>
    </sheetView>
  </sheetViews>
  <sheetFormatPr defaultColWidth="11.421875" defaultRowHeight="12.75"/>
  <cols>
    <col min="1" max="1" width="45.7109375" style="1" customWidth="1"/>
    <col min="2" max="2" width="7.7109375" style="2" customWidth="1"/>
    <col min="3" max="10" width="7.7109375" style="0" customWidth="1"/>
    <col min="11" max="11" width="7.7109375" style="6" customWidth="1"/>
  </cols>
  <sheetData>
    <row r="1" spans="1:11" ht="15.75" customHeight="1">
      <c r="A1" s="10" t="s">
        <v>152</v>
      </c>
      <c r="B1" s="5"/>
      <c r="C1" s="1"/>
      <c r="D1" s="1"/>
      <c r="E1" s="1"/>
      <c r="F1" s="1"/>
      <c r="G1" s="1"/>
      <c r="H1" s="1"/>
      <c r="I1" s="1"/>
      <c r="J1" s="1"/>
      <c r="K1" s="4"/>
    </row>
    <row r="2" spans="1:11" s="1" customFormat="1" ht="15.75" customHeight="1">
      <c r="A2" s="11" t="s">
        <v>175</v>
      </c>
      <c r="B2" s="5"/>
      <c r="K2" s="4"/>
    </row>
    <row r="3" spans="1:11" ht="15.75" customHeight="1">
      <c r="A3" s="8"/>
      <c r="B3" s="5"/>
      <c r="C3" s="7"/>
      <c r="D3" s="1"/>
      <c r="E3" s="1"/>
      <c r="F3" s="1"/>
      <c r="G3" s="1"/>
      <c r="H3" s="1"/>
      <c r="I3" s="1"/>
      <c r="J3" s="1"/>
      <c r="K3" s="4"/>
    </row>
    <row r="4" spans="1:11" s="1" customFormat="1" ht="15.75" customHeight="1">
      <c r="A4" s="28"/>
      <c r="B4" s="12">
        <v>1990</v>
      </c>
      <c r="C4" s="12">
        <v>1991</v>
      </c>
      <c r="D4" s="12">
        <v>1992</v>
      </c>
      <c r="E4" s="12">
        <v>1993</v>
      </c>
      <c r="F4" s="12">
        <v>1994</v>
      </c>
      <c r="G4" s="12">
        <v>1995</v>
      </c>
      <c r="H4" s="12">
        <v>1996</v>
      </c>
      <c r="I4" s="12">
        <v>1997</v>
      </c>
      <c r="J4" s="12">
        <v>1998</v>
      </c>
      <c r="K4" s="12">
        <v>1999</v>
      </c>
    </row>
    <row r="5" spans="1:11" ht="15.75" customHeight="1">
      <c r="A5" s="13" t="s">
        <v>156</v>
      </c>
      <c r="B5" s="14"/>
      <c r="C5" s="14"/>
      <c r="D5" s="14"/>
      <c r="E5" s="14"/>
      <c r="F5" s="14"/>
      <c r="G5" s="14"/>
      <c r="H5" s="14"/>
      <c r="I5" s="14"/>
      <c r="J5" s="14"/>
      <c r="K5" s="14"/>
    </row>
    <row r="6" spans="1:12" ht="15.75" customHeight="1">
      <c r="A6" s="15" t="s">
        <v>161</v>
      </c>
      <c r="B6" s="14" t="s">
        <v>78</v>
      </c>
      <c r="C6" s="14" t="s">
        <v>78</v>
      </c>
      <c r="D6" s="14" t="s">
        <v>78</v>
      </c>
      <c r="E6" s="14">
        <v>2.14</v>
      </c>
      <c r="F6" s="14">
        <v>2.48</v>
      </c>
      <c r="G6" s="14">
        <v>2.88</v>
      </c>
      <c r="H6" s="14">
        <v>3.76</v>
      </c>
      <c r="I6" s="14">
        <v>3.88</v>
      </c>
      <c r="J6" s="14">
        <v>4.04</v>
      </c>
      <c r="K6" s="14">
        <v>4.25</v>
      </c>
      <c r="L6" s="2"/>
    </row>
    <row r="7" spans="1:12" ht="15.75" customHeight="1">
      <c r="A7" s="16" t="s">
        <v>162</v>
      </c>
      <c r="B7" s="14"/>
      <c r="C7" s="14"/>
      <c r="D7" s="14"/>
      <c r="E7" s="14"/>
      <c r="F7" s="14"/>
      <c r="G7" s="14"/>
      <c r="H7" s="14"/>
      <c r="I7" s="14"/>
      <c r="J7" s="14"/>
      <c r="K7" s="14"/>
      <c r="L7" s="2"/>
    </row>
    <row r="8" spans="1:12" ht="15.75" customHeight="1">
      <c r="A8" s="17" t="s">
        <v>150</v>
      </c>
      <c r="B8" s="18">
        <v>2.37</v>
      </c>
      <c r="C8" s="18">
        <v>2.69</v>
      </c>
      <c r="D8" s="18">
        <v>2.81</v>
      </c>
      <c r="E8" s="18">
        <v>5.43</v>
      </c>
      <c r="F8" s="18">
        <v>5.99</v>
      </c>
      <c r="G8" s="18">
        <v>5.69</v>
      </c>
      <c r="H8" s="18">
        <v>6.31</v>
      </c>
      <c r="I8" s="18">
        <v>10.47</v>
      </c>
      <c r="J8" s="18">
        <v>10.37</v>
      </c>
      <c r="K8" s="18">
        <v>11.12</v>
      </c>
      <c r="L8" s="2"/>
    </row>
    <row r="9" spans="1:12" ht="15.75" customHeight="1">
      <c r="A9" s="19" t="s">
        <v>151</v>
      </c>
      <c r="B9" s="20"/>
      <c r="C9" s="20"/>
      <c r="D9" s="20"/>
      <c r="E9" s="20"/>
      <c r="F9" s="20"/>
      <c r="G9" s="20"/>
      <c r="H9" s="20"/>
      <c r="I9" s="20"/>
      <c r="J9" s="20"/>
      <c r="K9" s="20"/>
      <c r="L9" s="2"/>
    </row>
    <row r="10" spans="1:12" ht="15.75" customHeight="1">
      <c r="A10" s="15" t="s">
        <v>74</v>
      </c>
      <c r="B10" s="21">
        <v>6.15</v>
      </c>
      <c r="C10" s="14">
        <v>6.31</v>
      </c>
      <c r="D10" s="14">
        <v>6.82</v>
      </c>
      <c r="E10" s="21" t="s">
        <v>84</v>
      </c>
      <c r="F10" s="14">
        <v>9.74</v>
      </c>
      <c r="G10" s="14">
        <v>9.98</v>
      </c>
      <c r="H10" s="14">
        <v>10.14</v>
      </c>
      <c r="I10" s="14">
        <v>12.73</v>
      </c>
      <c r="J10" s="21" t="s">
        <v>105</v>
      </c>
      <c r="K10" s="14">
        <v>18.08</v>
      </c>
      <c r="L10" s="2"/>
    </row>
    <row r="11" spans="1:12" ht="15.75" customHeight="1">
      <c r="A11" s="16" t="s">
        <v>158</v>
      </c>
      <c r="B11" s="21"/>
      <c r="C11" s="14"/>
      <c r="D11" s="14"/>
      <c r="E11" s="21"/>
      <c r="F11" s="14"/>
      <c r="G11" s="14"/>
      <c r="H11" s="14"/>
      <c r="I11" s="14"/>
      <c r="J11" s="21"/>
      <c r="K11" s="14"/>
      <c r="L11" s="2"/>
    </row>
    <row r="12" spans="1:12" ht="15.75" customHeight="1">
      <c r="A12" s="15" t="s">
        <v>75</v>
      </c>
      <c r="B12" s="21">
        <v>6.63</v>
      </c>
      <c r="C12" s="21" t="s">
        <v>106</v>
      </c>
      <c r="D12" s="14">
        <v>7.79</v>
      </c>
      <c r="E12" s="14">
        <v>8.82</v>
      </c>
      <c r="F12" s="21" t="s">
        <v>85</v>
      </c>
      <c r="G12" s="21" t="s">
        <v>86</v>
      </c>
      <c r="H12" s="14">
        <v>16.51</v>
      </c>
      <c r="I12" s="14">
        <v>17.95</v>
      </c>
      <c r="J12" s="14">
        <v>18.46</v>
      </c>
      <c r="K12" s="21" t="s">
        <v>134</v>
      </c>
      <c r="L12" s="2"/>
    </row>
    <row r="13" spans="1:12" ht="15.75" customHeight="1">
      <c r="A13" s="16" t="s">
        <v>135</v>
      </c>
      <c r="B13" s="21"/>
      <c r="C13" s="21"/>
      <c r="D13" s="14"/>
      <c r="E13" s="14"/>
      <c r="F13" s="21"/>
      <c r="G13" s="21"/>
      <c r="H13" s="14"/>
      <c r="I13" s="14"/>
      <c r="J13" s="14"/>
      <c r="K13" s="21"/>
      <c r="L13" s="2"/>
    </row>
    <row r="14" spans="1:12" ht="15.75" customHeight="1">
      <c r="A14" s="15" t="s">
        <v>76</v>
      </c>
      <c r="B14" s="21">
        <v>4.27</v>
      </c>
      <c r="C14" s="14">
        <v>5.57</v>
      </c>
      <c r="D14" s="14">
        <v>6.17</v>
      </c>
      <c r="E14" s="14">
        <v>7.73</v>
      </c>
      <c r="F14" s="14">
        <v>8.24</v>
      </c>
      <c r="G14" s="21" t="s">
        <v>87</v>
      </c>
      <c r="H14" s="21" t="s">
        <v>88</v>
      </c>
      <c r="I14" s="14">
        <v>9.79</v>
      </c>
      <c r="J14" s="14">
        <v>10.72</v>
      </c>
      <c r="K14" s="21" t="s">
        <v>101</v>
      </c>
      <c r="L14" s="2"/>
    </row>
    <row r="15" spans="1:12" ht="15.75" customHeight="1">
      <c r="A15" s="16" t="s">
        <v>136</v>
      </c>
      <c r="B15" s="21"/>
      <c r="C15" s="14"/>
      <c r="D15" s="14"/>
      <c r="E15" s="14"/>
      <c r="F15" s="14"/>
      <c r="G15" s="21"/>
      <c r="H15" s="21"/>
      <c r="I15" s="14"/>
      <c r="J15" s="14"/>
      <c r="K15" s="21"/>
      <c r="L15" s="2"/>
    </row>
    <row r="16" spans="1:12" ht="15.75" customHeight="1">
      <c r="A16" s="20" t="s">
        <v>148</v>
      </c>
      <c r="B16" s="18">
        <v>4.34</v>
      </c>
      <c r="C16" s="18">
        <v>5.15</v>
      </c>
      <c r="D16" s="18">
        <v>6.66</v>
      </c>
      <c r="E16" s="18">
        <v>8.37</v>
      </c>
      <c r="F16" s="18">
        <v>8.19</v>
      </c>
      <c r="G16" s="18">
        <v>9.23</v>
      </c>
      <c r="H16" s="18">
        <v>9.28</v>
      </c>
      <c r="I16" s="18">
        <v>9.82</v>
      </c>
      <c r="J16" s="18">
        <v>10.46</v>
      </c>
      <c r="K16" s="18">
        <v>12.44</v>
      </c>
      <c r="L16" s="2"/>
    </row>
    <row r="17" spans="1:12" ht="15.75" customHeight="1">
      <c r="A17" s="22" t="s">
        <v>149</v>
      </c>
      <c r="B17" s="20"/>
      <c r="C17" s="20"/>
      <c r="D17" s="20"/>
      <c r="E17" s="20"/>
      <c r="F17" s="20"/>
      <c r="G17" s="20"/>
      <c r="H17" s="20"/>
      <c r="I17" s="20"/>
      <c r="J17" s="20"/>
      <c r="K17" s="20"/>
      <c r="L17" s="2"/>
    </row>
    <row r="18" spans="1:12" ht="15.75" customHeight="1">
      <c r="A18" s="15" t="s">
        <v>77</v>
      </c>
      <c r="B18" s="21">
        <v>4.45</v>
      </c>
      <c r="C18" s="14">
        <v>6.29</v>
      </c>
      <c r="D18" s="14">
        <v>6.96</v>
      </c>
      <c r="E18" s="14">
        <v>8.91</v>
      </c>
      <c r="F18" s="14">
        <v>9.55</v>
      </c>
      <c r="G18" s="14">
        <v>10.77</v>
      </c>
      <c r="H18" s="14">
        <v>13.57</v>
      </c>
      <c r="I18" s="14">
        <v>22.52</v>
      </c>
      <c r="J18" s="14">
        <v>23.12</v>
      </c>
      <c r="K18" s="14">
        <v>25.72</v>
      </c>
      <c r="L18" s="2"/>
    </row>
    <row r="19" spans="1:12" ht="15.75" customHeight="1">
      <c r="A19" s="16" t="s">
        <v>137</v>
      </c>
      <c r="B19" s="21"/>
      <c r="C19" s="14"/>
      <c r="D19" s="14"/>
      <c r="E19" s="14"/>
      <c r="F19" s="14"/>
      <c r="G19" s="14"/>
      <c r="H19" s="14"/>
      <c r="I19" s="14"/>
      <c r="J19" s="14"/>
      <c r="K19" s="14"/>
      <c r="L19" s="2"/>
    </row>
    <row r="20" spans="1:12" ht="15.75" customHeight="1">
      <c r="A20" s="15" t="s">
        <v>79</v>
      </c>
      <c r="B20" s="14" t="s">
        <v>78</v>
      </c>
      <c r="C20" s="14" t="s">
        <v>78</v>
      </c>
      <c r="D20" s="14" t="s">
        <v>78</v>
      </c>
      <c r="E20" s="14" t="s">
        <v>78</v>
      </c>
      <c r="F20" s="14" t="s">
        <v>78</v>
      </c>
      <c r="G20" s="14" t="s">
        <v>78</v>
      </c>
      <c r="H20" s="14">
        <v>13.57</v>
      </c>
      <c r="I20" s="14">
        <v>22.35</v>
      </c>
      <c r="J20" s="14">
        <v>23.41</v>
      </c>
      <c r="K20" s="14">
        <v>25.01</v>
      </c>
      <c r="L20" s="2"/>
    </row>
    <row r="21" spans="1:12" ht="15.75" customHeight="1">
      <c r="A21" s="16" t="s">
        <v>138</v>
      </c>
      <c r="B21" s="14"/>
      <c r="C21" s="14"/>
      <c r="D21" s="14"/>
      <c r="E21" s="14"/>
      <c r="F21" s="14"/>
      <c r="G21" s="14"/>
      <c r="H21" s="14"/>
      <c r="I21" s="14"/>
      <c r="J21" s="14"/>
      <c r="K21" s="14"/>
      <c r="L21" s="2"/>
    </row>
    <row r="22" spans="1:11" ht="15.75" customHeight="1">
      <c r="A22" s="15" t="s">
        <v>163</v>
      </c>
      <c r="B22" s="14" t="s">
        <v>78</v>
      </c>
      <c r="C22" s="14" t="s">
        <v>78</v>
      </c>
      <c r="D22" s="14" t="s">
        <v>78</v>
      </c>
      <c r="E22" s="14" t="s">
        <v>78</v>
      </c>
      <c r="F22" s="14" t="s">
        <v>78</v>
      </c>
      <c r="G22" s="14" t="s">
        <v>78</v>
      </c>
      <c r="H22" s="21" t="s">
        <v>89</v>
      </c>
      <c r="I22" s="14">
        <v>0.82</v>
      </c>
      <c r="J22" s="21" t="s">
        <v>89</v>
      </c>
      <c r="K22" s="14">
        <v>0.79</v>
      </c>
    </row>
    <row r="23" spans="1:11" ht="15.75" customHeight="1">
      <c r="A23" s="16" t="s">
        <v>164</v>
      </c>
      <c r="B23" s="14"/>
      <c r="C23" s="14"/>
      <c r="D23" s="14"/>
      <c r="E23" s="14"/>
      <c r="F23" s="14"/>
      <c r="G23" s="14"/>
      <c r="H23" s="21"/>
      <c r="I23" s="14"/>
      <c r="J23" s="21"/>
      <c r="K23" s="14"/>
    </row>
    <row r="24" spans="1:11" s="1" customFormat="1" ht="15.75" customHeight="1">
      <c r="A24" s="23" t="s">
        <v>165</v>
      </c>
      <c r="B24" s="14" t="s">
        <v>78</v>
      </c>
      <c r="C24" s="14" t="s">
        <v>78</v>
      </c>
      <c r="D24" s="14" t="s">
        <v>78</v>
      </c>
      <c r="E24" s="14" t="s">
        <v>78</v>
      </c>
      <c r="F24" s="14" t="s">
        <v>78</v>
      </c>
      <c r="G24" s="14" t="s">
        <v>78</v>
      </c>
      <c r="H24" s="14">
        <v>2.15</v>
      </c>
      <c r="I24" s="14">
        <v>2.38</v>
      </c>
      <c r="J24" s="21" t="s">
        <v>90</v>
      </c>
      <c r="K24" s="14">
        <v>2.12</v>
      </c>
    </row>
    <row r="25" spans="1:11" s="1" customFormat="1" ht="15.75" customHeight="1">
      <c r="A25" s="16" t="s">
        <v>166</v>
      </c>
      <c r="B25" s="14"/>
      <c r="C25" s="14"/>
      <c r="D25" s="14"/>
      <c r="E25" s="14"/>
      <c r="F25" s="14"/>
      <c r="G25" s="14"/>
      <c r="H25" s="14"/>
      <c r="I25" s="14"/>
      <c r="J25" s="21"/>
      <c r="K25" s="14"/>
    </row>
    <row r="26" spans="1:11" s="1" customFormat="1" ht="15.75" customHeight="1">
      <c r="A26" s="16"/>
      <c r="B26" s="14"/>
      <c r="C26" s="14"/>
      <c r="D26" s="14"/>
      <c r="E26" s="14"/>
      <c r="F26" s="14"/>
      <c r="G26" s="14"/>
      <c r="H26" s="14"/>
      <c r="I26" s="14"/>
      <c r="J26" s="21"/>
      <c r="K26" s="14"/>
    </row>
    <row r="27" spans="1:11" ht="15.75" customHeight="1">
      <c r="A27" s="24" t="s">
        <v>157</v>
      </c>
      <c r="B27" s="14"/>
      <c r="C27" s="14"/>
      <c r="D27" s="14"/>
      <c r="E27" s="14"/>
      <c r="F27" s="14"/>
      <c r="G27" s="14"/>
      <c r="H27" s="14"/>
      <c r="I27" s="14"/>
      <c r="J27" s="21"/>
      <c r="K27" s="14"/>
    </row>
    <row r="28" spans="1:11" ht="15.75" customHeight="1">
      <c r="A28" s="15" t="s">
        <v>80</v>
      </c>
      <c r="B28" s="14" t="s">
        <v>78</v>
      </c>
      <c r="C28" s="14" t="s">
        <v>78</v>
      </c>
      <c r="D28" s="14" t="s">
        <v>78</v>
      </c>
      <c r="E28" s="14" t="s">
        <v>78</v>
      </c>
      <c r="F28" s="14" t="s">
        <v>78</v>
      </c>
      <c r="G28" s="14" t="s">
        <v>78</v>
      </c>
      <c r="H28" s="14">
        <v>2.02</v>
      </c>
      <c r="I28" s="14">
        <v>2.45</v>
      </c>
      <c r="J28" s="21">
        <v>2.33</v>
      </c>
      <c r="K28" s="14">
        <v>2.31</v>
      </c>
    </row>
    <row r="29" spans="1:11" ht="15.75" customHeight="1">
      <c r="A29" s="16" t="s">
        <v>80</v>
      </c>
      <c r="B29" s="14"/>
      <c r="C29" s="14"/>
      <c r="D29" s="14"/>
      <c r="E29" s="14"/>
      <c r="F29" s="14"/>
      <c r="G29" s="14"/>
      <c r="H29" s="14"/>
      <c r="I29" s="14"/>
      <c r="J29" s="14"/>
      <c r="K29" s="14"/>
    </row>
    <row r="30" spans="1:11" ht="15.75" customHeight="1">
      <c r="A30" s="15" t="s">
        <v>167</v>
      </c>
      <c r="B30" s="14" t="s">
        <v>78</v>
      </c>
      <c r="C30" s="14" t="s">
        <v>78</v>
      </c>
      <c r="D30" s="14" t="s">
        <v>78</v>
      </c>
      <c r="E30" s="14" t="s">
        <v>78</v>
      </c>
      <c r="F30" s="14" t="s">
        <v>78</v>
      </c>
      <c r="G30" s="14" t="s">
        <v>78</v>
      </c>
      <c r="H30" s="14" t="s">
        <v>78</v>
      </c>
      <c r="I30" s="14" t="s">
        <v>78</v>
      </c>
      <c r="J30" s="14">
        <v>1.98</v>
      </c>
      <c r="K30" s="14">
        <v>2.03</v>
      </c>
    </row>
    <row r="31" spans="1:11" ht="15.75" customHeight="1">
      <c r="A31" s="16" t="s">
        <v>168</v>
      </c>
      <c r="B31" s="14"/>
      <c r="C31" s="14"/>
      <c r="D31" s="14"/>
      <c r="E31" s="14"/>
      <c r="F31" s="14"/>
      <c r="G31" s="14"/>
      <c r="H31" s="14"/>
      <c r="I31" s="14"/>
      <c r="J31" s="14"/>
      <c r="K31" s="14"/>
    </row>
    <row r="32" spans="1:11" ht="15.75" customHeight="1">
      <c r="A32" s="20" t="s">
        <v>153</v>
      </c>
      <c r="B32" s="18">
        <v>0.61</v>
      </c>
      <c r="C32" s="18">
        <v>0.4</v>
      </c>
      <c r="D32" s="18">
        <v>0.77</v>
      </c>
      <c r="E32" s="18">
        <v>0.89</v>
      </c>
      <c r="F32" s="18">
        <v>0.92</v>
      </c>
      <c r="G32" s="18">
        <v>0.93</v>
      </c>
      <c r="H32" s="18">
        <v>1.34</v>
      </c>
      <c r="I32" s="18">
        <v>1.62</v>
      </c>
      <c r="J32" s="18">
        <v>1.64</v>
      </c>
      <c r="K32" s="18">
        <v>1.59</v>
      </c>
    </row>
    <row r="33" spans="1:11" ht="15.75" customHeight="1">
      <c r="A33" s="22" t="s">
        <v>154</v>
      </c>
      <c r="B33" s="18"/>
      <c r="C33" s="18"/>
      <c r="D33" s="18"/>
      <c r="E33" s="18"/>
      <c r="F33" s="18"/>
      <c r="G33" s="18"/>
      <c r="H33" s="18"/>
      <c r="I33" s="18"/>
      <c r="J33" s="18"/>
      <c r="K33" s="18"/>
    </row>
    <row r="34" spans="1:11" ht="15.75" customHeight="1">
      <c r="A34" s="15" t="s">
        <v>104</v>
      </c>
      <c r="B34" s="21">
        <v>1.03</v>
      </c>
      <c r="C34" s="14">
        <v>1.19</v>
      </c>
      <c r="D34" s="14">
        <v>1.77</v>
      </c>
      <c r="E34" s="14">
        <v>2.08</v>
      </c>
      <c r="F34" s="14">
        <v>2.12</v>
      </c>
      <c r="G34" s="14">
        <v>2.18</v>
      </c>
      <c r="H34" s="21" t="s">
        <v>102</v>
      </c>
      <c r="I34" s="14">
        <v>3.12</v>
      </c>
      <c r="J34" s="14">
        <v>3.53</v>
      </c>
      <c r="K34" s="14">
        <v>3.44</v>
      </c>
    </row>
    <row r="35" spans="1:11" ht="15.75" customHeight="1">
      <c r="A35" s="16" t="s">
        <v>145</v>
      </c>
      <c r="B35" s="14"/>
      <c r="C35" s="14"/>
      <c r="D35" s="14"/>
      <c r="E35" s="14"/>
      <c r="F35" s="14"/>
      <c r="G35" s="14"/>
      <c r="H35" s="14"/>
      <c r="I35" s="14"/>
      <c r="J35" s="14"/>
      <c r="K35" s="14"/>
    </row>
    <row r="36" spans="1:11" ht="15.75" customHeight="1">
      <c r="A36" s="15" t="s">
        <v>108</v>
      </c>
      <c r="B36" s="14" t="s">
        <v>78</v>
      </c>
      <c r="C36" s="14" t="s">
        <v>78</v>
      </c>
      <c r="D36" s="14" t="s">
        <v>78</v>
      </c>
      <c r="E36" s="14" t="s">
        <v>78</v>
      </c>
      <c r="F36" s="14" t="s">
        <v>78</v>
      </c>
      <c r="G36" s="14" t="s">
        <v>78</v>
      </c>
      <c r="H36" s="14" t="s">
        <v>78</v>
      </c>
      <c r="I36" s="14">
        <v>1.09</v>
      </c>
      <c r="J36" s="14">
        <v>1.02</v>
      </c>
      <c r="K36" s="14">
        <v>0.99</v>
      </c>
    </row>
    <row r="37" spans="1:11" ht="15.75" customHeight="1">
      <c r="A37" s="16" t="s">
        <v>146</v>
      </c>
      <c r="B37" s="14"/>
      <c r="C37" s="14"/>
      <c r="D37" s="14"/>
      <c r="E37" s="14"/>
      <c r="F37" s="14"/>
      <c r="G37" s="14"/>
      <c r="H37" s="14"/>
      <c r="I37" s="14"/>
      <c r="J37" s="14"/>
      <c r="K37" s="14"/>
    </row>
    <row r="38" spans="1:11" ht="15.75" customHeight="1">
      <c r="A38" s="20" t="s">
        <v>155</v>
      </c>
      <c r="B38" s="18"/>
      <c r="C38" s="18"/>
      <c r="D38" s="18"/>
      <c r="E38" s="18"/>
      <c r="F38" s="18"/>
      <c r="G38" s="18"/>
      <c r="H38" s="18">
        <v>1.33</v>
      </c>
      <c r="I38" s="18">
        <v>1.2</v>
      </c>
      <c r="J38" s="18">
        <v>1.26</v>
      </c>
      <c r="K38" s="18">
        <v>1.2</v>
      </c>
    </row>
    <row r="39" spans="1:11" ht="15.75" customHeight="1">
      <c r="A39" s="22" t="s">
        <v>159</v>
      </c>
      <c r="B39" s="18"/>
      <c r="C39" s="18"/>
      <c r="D39" s="18"/>
      <c r="E39" s="18"/>
      <c r="F39" s="18"/>
      <c r="G39" s="18"/>
      <c r="H39" s="18"/>
      <c r="I39" s="18"/>
      <c r="J39" s="18"/>
      <c r="K39" s="18"/>
    </row>
    <row r="40" spans="1:11" ht="15.75" customHeight="1">
      <c r="A40" s="15" t="s">
        <v>103</v>
      </c>
      <c r="B40" s="14" t="s">
        <v>78</v>
      </c>
      <c r="C40" s="14" t="s">
        <v>78</v>
      </c>
      <c r="D40" s="14" t="s">
        <v>78</v>
      </c>
      <c r="E40" s="14" t="s">
        <v>78</v>
      </c>
      <c r="F40" s="14" t="s">
        <v>78</v>
      </c>
      <c r="G40" s="14" t="s">
        <v>78</v>
      </c>
      <c r="H40" s="14">
        <v>2.83</v>
      </c>
      <c r="I40" s="14">
        <v>2.78</v>
      </c>
      <c r="J40" s="14">
        <v>3.08</v>
      </c>
      <c r="K40" s="14">
        <v>3.03</v>
      </c>
    </row>
    <row r="41" spans="1:11" ht="15.75" customHeight="1">
      <c r="A41" s="16" t="s">
        <v>143</v>
      </c>
      <c r="B41" s="14"/>
      <c r="C41" s="14"/>
      <c r="D41" s="14"/>
      <c r="E41" s="14"/>
      <c r="F41" s="14"/>
      <c r="G41" s="14"/>
      <c r="H41" s="14"/>
      <c r="I41" s="14"/>
      <c r="J41" s="14"/>
      <c r="K41" s="14"/>
    </row>
    <row r="42" spans="1:11" ht="15.75" customHeight="1">
      <c r="A42" s="15" t="s">
        <v>109</v>
      </c>
      <c r="B42" s="14" t="s">
        <v>78</v>
      </c>
      <c r="C42" s="14" t="s">
        <v>78</v>
      </c>
      <c r="D42" s="14" t="s">
        <v>78</v>
      </c>
      <c r="E42" s="14" t="s">
        <v>78</v>
      </c>
      <c r="F42" s="14" t="s">
        <v>78</v>
      </c>
      <c r="G42" s="14" t="s">
        <v>78</v>
      </c>
      <c r="H42" s="14" t="s">
        <v>78</v>
      </c>
      <c r="I42" s="21">
        <v>0.93</v>
      </c>
      <c r="J42" s="14">
        <v>0.91</v>
      </c>
      <c r="K42" s="21">
        <v>0.92</v>
      </c>
    </row>
    <row r="43" spans="1:11" ht="15.75" customHeight="1">
      <c r="A43" s="16" t="s">
        <v>144</v>
      </c>
      <c r="B43" s="14"/>
      <c r="C43" s="14"/>
      <c r="D43" s="14"/>
      <c r="E43" s="14"/>
      <c r="F43" s="14"/>
      <c r="G43" s="14"/>
      <c r="H43" s="14"/>
      <c r="I43" s="14"/>
      <c r="J43" s="14"/>
      <c r="K43" s="14"/>
    </row>
    <row r="44" spans="1:11" ht="15.75" customHeight="1">
      <c r="A44" s="15" t="s">
        <v>81</v>
      </c>
      <c r="B44" s="14" t="s">
        <v>78</v>
      </c>
      <c r="C44" s="14" t="s">
        <v>78</v>
      </c>
      <c r="D44" s="14" t="s">
        <v>78</v>
      </c>
      <c r="E44" s="21" t="s">
        <v>91</v>
      </c>
      <c r="F44" s="14">
        <v>2.83</v>
      </c>
      <c r="G44" s="14">
        <v>2.91</v>
      </c>
      <c r="H44" s="14">
        <v>2.93</v>
      </c>
      <c r="I44" s="21" t="s">
        <v>107</v>
      </c>
      <c r="J44" s="14">
        <v>3.49</v>
      </c>
      <c r="K44" s="14">
        <v>3.79</v>
      </c>
    </row>
    <row r="45" spans="1:11" ht="15.75" customHeight="1">
      <c r="A45" s="16" t="s">
        <v>142</v>
      </c>
      <c r="B45" s="14"/>
      <c r="C45" s="14"/>
      <c r="D45" s="14"/>
      <c r="E45" s="14"/>
      <c r="F45" s="14"/>
      <c r="G45" s="14"/>
      <c r="H45" s="14"/>
      <c r="I45" s="14"/>
      <c r="J45" s="14"/>
      <c r="K45" s="14"/>
    </row>
    <row r="46" spans="1:11" ht="15.75" customHeight="1">
      <c r="A46" s="15" t="s">
        <v>82</v>
      </c>
      <c r="B46" s="21" t="s">
        <v>92</v>
      </c>
      <c r="C46" s="14">
        <v>0.51</v>
      </c>
      <c r="D46" s="21" t="s">
        <v>93</v>
      </c>
      <c r="E46" s="14">
        <v>1.23</v>
      </c>
      <c r="F46" s="14">
        <v>1.63</v>
      </c>
      <c r="G46" s="14">
        <v>1.65</v>
      </c>
      <c r="H46" s="14">
        <v>1.87</v>
      </c>
      <c r="I46" s="14">
        <v>1.95</v>
      </c>
      <c r="J46" s="14">
        <v>2.25</v>
      </c>
      <c r="K46" s="14">
        <v>2.19</v>
      </c>
    </row>
    <row r="47" spans="1:11" ht="15.75" customHeight="1">
      <c r="A47" s="16" t="s">
        <v>141</v>
      </c>
      <c r="B47" s="14"/>
      <c r="C47" s="14"/>
      <c r="D47" s="14"/>
      <c r="E47" s="14"/>
      <c r="F47" s="14"/>
      <c r="G47" s="14"/>
      <c r="H47" s="14"/>
      <c r="I47" s="14"/>
      <c r="J47" s="14"/>
      <c r="K47" s="14"/>
    </row>
    <row r="48" spans="1:11" ht="15.75" customHeight="1">
      <c r="A48" s="15" t="s">
        <v>83</v>
      </c>
      <c r="B48" s="14">
        <v>1.44</v>
      </c>
      <c r="C48" s="14">
        <v>1.52</v>
      </c>
      <c r="D48" s="14">
        <v>2.02</v>
      </c>
      <c r="E48" s="21">
        <v>3.25</v>
      </c>
      <c r="F48" s="14">
        <v>3.66</v>
      </c>
      <c r="G48" s="14">
        <v>3.91</v>
      </c>
      <c r="H48" s="14">
        <v>4.08</v>
      </c>
      <c r="I48" s="21" t="s">
        <v>94</v>
      </c>
      <c r="J48" s="14">
        <v>4.44</v>
      </c>
      <c r="K48" s="21" t="s">
        <v>95</v>
      </c>
    </row>
    <row r="49" spans="1:11" ht="15.75" customHeight="1">
      <c r="A49" s="16" t="s">
        <v>140</v>
      </c>
      <c r="B49" s="14"/>
      <c r="C49" s="14"/>
      <c r="D49" s="14"/>
      <c r="E49" s="14"/>
      <c r="F49" s="14"/>
      <c r="G49" s="14"/>
      <c r="H49" s="14"/>
      <c r="I49" s="14"/>
      <c r="J49" s="14"/>
      <c r="K49" s="14"/>
    </row>
    <row r="50" spans="1:11" ht="15.75" customHeight="1">
      <c r="A50" s="15" t="s">
        <v>160</v>
      </c>
      <c r="B50" s="21">
        <v>1.44</v>
      </c>
      <c r="C50" s="14">
        <v>1.11</v>
      </c>
      <c r="D50" s="14">
        <v>1.16</v>
      </c>
      <c r="E50" s="14">
        <v>1.87</v>
      </c>
      <c r="F50" s="14">
        <v>1.88</v>
      </c>
      <c r="G50" s="14">
        <v>2.02</v>
      </c>
      <c r="H50" s="14">
        <v>2.05</v>
      </c>
      <c r="I50" s="21" t="s">
        <v>91</v>
      </c>
      <c r="J50" s="14">
        <v>2.13</v>
      </c>
      <c r="K50" s="14">
        <v>2.07</v>
      </c>
    </row>
    <row r="51" spans="1:11" ht="15.75" customHeight="1">
      <c r="A51" s="16" t="s">
        <v>139</v>
      </c>
      <c r="B51" s="14"/>
      <c r="C51" s="14"/>
      <c r="D51" s="14"/>
      <c r="E51" s="14"/>
      <c r="F51" s="14"/>
      <c r="G51" s="14"/>
      <c r="H51" s="14"/>
      <c r="I51" s="14"/>
      <c r="J51" s="14"/>
      <c r="K51" s="14"/>
    </row>
    <row r="52" spans="1:11" ht="15.75" customHeight="1">
      <c r="A52" s="15" t="s">
        <v>169</v>
      </c>
      <c r="B52" s="21" t="s">
        <v>98</v>
      </c>
      <c r="C52" s="14">
        <v>0.46</v>
      </c>
      <c r="D52" s="14">
        <v>0.79</v>
      </c>
      <c r="E52" s="14">
        <v>0.85</v>
      </c>
      <c r="F52" s="14">
        <v>0.89</v>
      </c>
      <c r="G52" s="21" t="s">
        <v>96</v>
      </c>
      <c r="H52" s="14">
        <v>0.79</v>
      </c>
      <c r="I52" s="14">
        <v>1.06</v>
      </c>
      <c r="J52" s="21" t="s">
        <v>100</v>
      </c>
      <c r="K52" s="21" t="s">
        <v>97</v>
      </c>
    </row>
    <row r="53" spans="1:11" ht="15.75" customHeight="1">
      <c r="A53" s="16" t="s">
        <v>174</v>
      </c>
      <c r="B53" s="14"/>
      <c r="C53" s="14"/>
      <c r="D53" s="14"/>
      <c r="E53" s="14"/>
      <c r="F53" s="14"/>
      <c r="G53" s="14"/>
      <c r="H53" s="14"/>
      <c r="I53" s="14"/>
      <c r="J53" s="14"/>
      <c r="K53" s="14"/>
    </row>
    <row r="54" spans="1:11" ht="15.75" customHeight="1">
      <c r="A54" s="20" t="s">
        <v>173</v>
      </c>
      <c r="B54" s="18">
        <v>2.47</v>
      </c>
      <c r="C54" s="18">
        <v>2.27</v>
      </c>
      <c r="D54" s="18">
        <v>2.52</v>
      </c>
      <c r="E54" s="18">
        <v>2.64</v>
      </c>
      <c r="F54" s="18">
        <v>2.59</v>
      </c>
      <c r="G54" s="18">
        <v>2.64</v>
      </c>
      <c r="H54" s="18">
        <v>2.67</v>
      </c>
      <c r="I54" s="18">
        <v>2.65</v>
      </c>
      <c r="J54" s="18">
        <v>3.17</v>
      </c>
      <c r="K54" s="18">
        <v>3.25</v>
      </c>
    </row>
    <row r="55" spans="1:11" ht="15.75" customHeight="1">
      <c r="A55" s="19" t="s">
        <v>172</v>
      </c>
      <c r="B55" s="18"/>
      <c r="C55" s="18"/>
      <c r="D55" s="18"/>
      <c r="E55" s="18"/>
      <c r="F55" s="18"/>
      <c r="G55" s="18"/>
      <c r="H55" s="18"/>
      <c r="I55" s="18"/>
      <c r="J55" s="18"/>
      <c r="K55" s="18"/>
    </row>
    <row r="56" spans="1:11" ht="15.75" customHeight="1">
      <c r="A56" s="15" t="s">
        <v>170</v>
      </c>
      <c r="B56" s="14" t="s">
        <v>78</v>
      </c>
      <c r="C56" s="14" t="s">
        <v>78</v>
      </c>
      <c r="D56" s="14" t="s">
        <v>78</v>
      </c>
      <c r="E56" s="14" t="s">
        <v>78</v>
      </c>
      <c r="F56" s="14" t="s">
        <v>78</v>
      </c>
      <c r="G56" s="14" t="s">
        <v>78</v>
      </c>
      <c r="H56" s="14" t="s">
        <v>78</v>
      </c>
      <c r="I56" s="14">
        <v>1.52</v>
      </c>
      <c r="J56" s="21" t="s">
        <v>99</v>
      </c>
      <c r="K56" s="14">
        <v>1.51</v>
      </c>
    </row>
    <row r="57" spans="1:11" ht="15.75" customHeight="1">
      <c r="A57" s="25" t="s">
        <v>171</v>
      </c>
      <c r="B57" s="26"/>
      <c r="C57" s="26"/>
      <c r="D57" s="26"/>
      <c r="E57" s="26"/>
      <c r="F57" s="26"/>
      <c r="G57" s="26"/>
      <c r="H57" s="26"/>
      <c r="I57" s="26"/>
      <c r="J57" s="27"/>
      <c r="K57" s="26"/>
    </row>
    <row r="58" spans="1:11" ht="15">
      <c r="A58" s="15" t="s">
        <v>147</v>
      </c>
      <c r="B58" s="3"/>
      <c r="C58" s="2"/>
      <c r="D58" s="2"/>
      <c r="E58" s="2"/>
      <c r="F58" s="2"/>
      <c r="G58" s="2"/>
      <c r="H58" s="2"/>
      <c r="I58" s="2"/>
      <c r="J58" s="2"/>
      <c r="K58" s="3"/>
    </row>
    <row r="59" spans="1:11" ht="15">
      <c r="A59" s="15"/>
      <c r="B59" s="3"/>
      <c r="H59" s="6"/>
      <c r="I59" s="6"/>
      <c r="J59" s="6"/>
      <c r="K59" s="3"/>
    </row>
    <row r="60" spans="1:11" ht="15">
      <c r="A60" s="15" t="s">
        <v>438</v>
      </c>
      <c r="B60" s="3"/>
      <c r="H60" s="6"/>
      <c r="I60" s="6"/>
      <c r="J60" s="6"/>
      <c r="K60" s="3"/>
    </row>
    <row r="61" spans="1:11" ht="15">
      <c r="A61" s="15"/>
      <c r="B61" s="3"/>
      <c r="H61" s="6"/>
      <c r="I61" s="6"/>
      <c r="J61" s="6"/>
      <c r="K61" s="3"/>
    </row>
    <row r="62" spans="1:11" ht="15">
      <c r="A62" s="15" t="s">
        <v>439</v>
      </c>
      <c r="B62" s="3"/>
      <c r="H62" s="6"/>
      <c r="I62" s="6"/>
      <c r="J62" s="6"/>
      <c r="K62" s="3"/>
    </row>
    <row r="63" spans="8:11" ht="12.75">
      <c r="H63" s="6"/>
      <c r="I63" s="6"/>
      <c r="J63" s="6"/>
      <c r="K63" s="3"/>
    </row>
    <row r="64" spans="8:11" ht="12.75">
      <c r="H64" s="6"/>
      <c r="I64" s="6"/>
      <c r="J64" s="6"/>
      <c r="K64" s="3"/>
    </row>
    <row r="65" spans="8:11" ht="12.75">
      <c r="H65" s="6"/>
      <c r="I65" s="6"/>
      <c r="J65" s="6"/>
      <c r="K65" s="3"/>
    </row>
    <row r="66" spans="8:11" ht="12.75">
      <c r="H66" s="6"/>
      <c r="I66" s="6"/>
      <c r="J66" s="6"/>
      <c r="K66" s="3"/>
    </row>
    <row r="67" spans="8:11" ht="12.75">
      <c r="H67" s="6"/>
      <c r="I67" s="6"/>
      <c r="J67" s="6"/>
      <c r="K67" s="3"/>
    </row>
    <row r="68" spans="8:11" ht="12.75">
      <c r="H68" s="6"/>
      <c r="I68" s="6"/>
      <c r="J68" s="6"/>
      <c r="K68" s="3"/>
    </row>
    <row r="69" spans="8:11" ht="12.75">
      <c r="H69" s="6"/>
      <c r="I69" s="6"/>
      <c r="J69" s="6"/>
      <c r="K69" s="3"/>
    </row>
    <row r="70" spans="8:11" ht="12.75">
      <c r="H70" s="6"/>
      <c r="I70" s="6"/>
      <c r="J70" s="6"/>
      <c r="K70" s="3"/>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sheetPr>
    <pageSetUpPr fitToPage="1"/>
  </sheetPr>
  <dimension ref="A1:L70"/>
  <sheetViews>
    <sheetView workbookViewId="0" topLeftCell="A1">
      <selection activeCell="A1" sqref="A1"/>
    </sheetView>
  </sheetViews>
  <sheetFormatPr defaultColWidth="11.421875" defaultRowHeight="12.75"/>
  <cols>
    <col min="1" max="1" width="45.7109375" style="1" customWidth="1"/>
    <col min="2" max="2" width="7.7109375" style="2" customWidth="1"/>
    <col min="3" max="10" width="7.7109375" style="0" customWidth="1"/>
    <col min="11" max="11" width="7.7109375" style="6" customWidth="1"/>
  </cols>
  <sheetData>
    <row r="1" spans="1:11" ht="15.75" customHeight="1">
      <c r="A1" s="10" t="s">
        <v>176</v>
      </c>
      <c r="B1" s="5"/>
      <c r="C1" s="1"/>
      <c r="D1" s="1"/>
      <c r="E1" s="1"/>
      <c r="F1" s="1"/>
      <c r="G1" s="1"/>
      <c r="H1" s="1"/>
      <c r="I1" s="1"/>
      <c r="J1" s="1"/>
      <c r="K1" s="4"/>
    </row>
    <row r="2" spans="1:11" s="1" customFormat="1" ht="15.75" customHeight="1">
      <c r="A2" s="11" t="s">
        <v>177</v>
      </c>
      <c r="B2" s="5"/>
      <c r="K2" s="4"/>
    </row>
    <row r="3" spans="1:11" ht="15.75" customHeight="1">
      <c r="A3" s="8"/>
      <c r="B3" s="5"/>
      <c r="C3" s="7"/>
      <c r="D3" s="1"/>
      <c r="E3" s="1"/>
      <c r="F3" s="1"/>
      <c r="G3" s="1"/>
      <c r="H3" s="1"/>
      <c r="I3" s="1"/>
      <c r="J3" s="1"/>
      <c r="K3" s="4"/>
    </row>
    <row r="4" spans="1:11" s="1" customFormat="1" ht="15.75" customHeight="1">
      <c r="A4" s="28"/>
      <c r="B4" s="12">
        <v>1990</v>
      </c>
      <c r="C4" s="12">
        <v>1991</v>
      </c>
      <c r="D4" s="12">
        <v>1992</v>
      </c>
      <c r="E4" s="12">
        <v>1993</v>
      </c>
      <c r="F4" s="12">
        <v>1994</v>
      </c>
      <c r="G4" s="12">
        <v>1995</v>
      </c>
      <c r="H4" s="12">
        <v>1996</v>
      </c>
      <c r="I4" s="12">
        <v>1997</v>
      </c>
      <c r="J4" s="12">
        <v>1998</v>
      </c>
      <c r="K4" s="12">
        <v>1999</v>
      </c>
    </row>
    <row r="5" spans="1:11" ht="15.75" customHeight="1">
      <c r="A5" s="13" t="s">
        <v>156</v>
      </c>
      <c r="B5" s="14"/>
      <c r="C5" s="14"/>
      <c r="D5" s="14"/>
      <c r="E5" s="14"/>
      <c r="F5" s="14"/>
      <c r="G5" s="14"/>
      <c r="H5" s="14"/>
      <c r="I5" s="14"/>
      <c r="J5" s="14"/>
      <c r="K5" s="14"/>
    </row>
    <row r="6" spans="1:12" ht="15.75" customHeight="1">
      <c r="A6" s="15" t="s">
        <v>161</v>
      </c>
      <c r="B6" s="18" t="s">
        <v>78</v>
      </c>
      <c r="C6" s="18" t="s">
        <v>78</v>
      </c>
      <c r="D6" s="18" t="s">
        <v>78</v>
      </c>
      <c r="E6" s="18">
        <v>2.1</v>
      </c>
      <c r="F6" s="18">
        <v>2.37</v>
      </c>
      <c r="G6" s="18">
        <v>2.7</v>
      </c>
      <c r="H6" s="18">
        <v>3.84</v>
      </c>
      <c r="I6" s="18">
        <v>3.88</v>
      </c>
      <c r="J6" s="18">
        <v>3.88</v>
      </c>
      <c r="K6" s="18">
        <v>4.13</v>
      </c>
      <c r="L6" s="2"/>
    </row>
    <row r="7" spans="1:12" ht="15.75" customHeight="1">
      <c r="A7" s="16" t="s">
        <v>162</v>
      </c>
      <c r="B7" s="18"/>
      <c r="C7" s="18"/>
      <c r="D7" s="18"/>
      <c r="E7" s="18"/>
      <c r="F7" s="18"/>
      <c r="G7" s="18"/>
      <c r="H7" s="18"/>
      <c r="I7" s="18"/>
      <c r="J7" s="18"/>
      <c r="K7" s="18"/>
      <c r="L7" s="2"/>
    </row>
    <row r="8" spans="1:12" ht="15.75" customHeight="1">
      <c r="A8" s="17" t="s">
        <v>150</v>
      </c>
      <c r="B8" s="18">
        <v>2.4</v>
      </c>
      <c r="C8" s="18">
        <v>2.77</v>
      </c>
      <c r="D8" s="18">
        <v>2.81</v>
      </c>
      <c r="E8" s="18">
        <v>5.57</v>
      </c>
      <c r="F8" s="18">
        <v>6.69</v>
      </c>
      <c r="G8" s="18">
        <v>5.96</v>
      </c>
      <c r="H8" s="18">
        <v>6.87</v>
      </c>
      <c r="I8" s="18">
        <v>12.86</v>
      </c>
      <c r="J8" s="18">
        <v>12.36</v>
      </c>
      <c r="K8" s="18">
        <v>13.06</v>
      </c>
      <c r="L8" s="2"/>
    </row>
    <row r="9" spans="1:12" ht="15.75" customHeight="1">
      <c r="A9" s="19" t="s">
        <v>151</v>
      </c>
      <c r="B9" s="18"/>
      <c r="C9" s="18"/>
      <c r="D9" s="18"/>
      <c r="E9" s="18"/>
      <c r="F9" s="18"/>
      <c r="G9" s="18"/>
      <c r="H9" s="18"/>
      <c r="I9" s="18"/>
      <c r="J9" s="18"/>
      <c r="K9" s="18"/>
      <c r="L9" s="2"/>
    </row>
    <row r="10" spans="1:12" ht="15.75" customHeight="1">
      <c r="A10" s="15" t="s">
        <v>74</v>
      </c>
      <c r="B10" s="18">
        <v>6.78</v>
      </c>
      <c r="C10" s="18">
        <v>6.77</v>
      </c>
      <c r="D10" s="18">
        <v>7.29</v>
      </c>
      <c r="E10" s="18">
        <v>9.76</v>
      </c>
      <c r="F10" s="18">
        <v>10.17</v>
      </c>
      <c r="G10" s="18">
        <v>10.22</v>
      </c>
      <c r="H10" s="18">
        <v>10.3</v>
      </c>
      <c r="I10" s="18">
        <v>11.78</v>
      </c>
      <c r="J10" s="18">
        <v>12.07</v>
      </c>
      <c r="K10" s="18">
        <v>16.05</v>
      </c>
      <c r="L10" s="2"/>
    </row>
    <row r="11" spans="1:12" ht="15.75" customHeight="1">
      <c r="A11" s="16" t="s">
        <v>158</v>
      </c>
      <c r="B11" s="18"/>
      <c r="C11" s="18"/>
      <c r="D11" s="18"/>
      <c r="E11" s="18"/>
      <c r="F11" s="18"/>
      <c r="G11" s="18"/>
      <c r="H11" s="18"/>
      <c r="I11" s="18"/>
      <c r="J11" s="18"/>
      <c r="K11" s="18"/>
      <c r="L11" s="2"/>
    </row>
    <row r="12" spans="1:12" ht="15.75" customHeight="1">
      <c r="A12" s="15" t="s">
        <v>75</v>
      </c>
      <c r="B12" s="31">
        <v>5.9</v>
      </c>
      <c r="C12" s="31">
        <v>7.29</v>
      </c>
      <c r="D12" s="31">
        <v>7.41</v>
      </c>
      <c r="E12" s="31">
        <v>8.22</v>
      </c>
      <c r="F12" s="31">
        <v>8.6</v>
      </c>
      <c r="G12" s="31">
        <v>9.87</v>
      </c>
      <c r="H12" s="31">
        <v>17.11</v>
      </c>
      <c r="I12" s="31">
        <v>18.27</v>
      </c>
      <c r="J12" s="31">
        <v>18.38</v>
      </c>
      <c r="K12" s="31">
        <v>25.52</v>
      </c>
      <c r="L12" s="2"/>
    </row>
    <row r="13" spans="1:12" ht="15.75" customHeight="1">
      <c r="A13" s="16" t="s">
        <v>135</v>
      </c>
      <c r="B13" s="18"/>
      <c r="C13" s="18"/>
      <c r="D13" s="18"/>
      <c r="E13" s="18"/>
      <c r="F13" s="18"/>
      <c r="G13" s="18"/>
      <c r="H13" s="18"/>
      <c r="I13" s="18"/>
      <c r="J13" s="18"/>
      <c r="K13" s="18"/>
      <c r="L13" s="2"/>
    </row>
    <row r="14" spans="1:12" ht="15.75" customHeight="1">
      <c r="A14" s="15" t="s">
        <v>76</v>
      </c>
      <c r="B14" s="18">
        <v>4.79</v>
      </c>
      <c r="C14" s="18">
        <v>5.41</v>
      </c>
      <c r="D14" s="18">
        <v>5.87</v>
      </c>
      <c r="E14" s="18">
        <v>6.37</v>
      </c>
      <c r="F14" s="18">
        <v>7.38</v>
      </c>
      <c r="G14" s="18">
        <v>7.72</v>
      </c>
      <c r="H14" s="18">
        <v>8.34</v>
      </c>
      <c r="I14" s="18">
        <v>10.31</v>
      </c>
      <c r="J14" s="18">
        <v>11.92</v>
      </c>
      <c r="K14" s="18">
        <v>15.12</v>
      </c>
      <c r="L14" s="2"/>
    </row>
    <row r="15" spans="1:12" ht="15.75" customHeight="1">
      <c r="A15" s="16" t="s">
        <v>136</v>
      </c>
      <c r="B15" s="18"/>
      <c r="C15" s="18"/>
      <c r="D15" s="18"/>
      <c r="E15" s="18"/>
      <c r="F15" s="18"/>
      <c r="G15" s="18"/>
      <c r="H15" s="18"/>
      <c r="I15" s="18"/>
      <c r="J15" s="18"/>
      <c r="K15" s="18"/>
      <c r="L15" s="2"/>
    </row>
    <row r="16" spans="1:12" ht="15.75" customHeight="1">
      <c r="A16" s="20" t="s">
        <v>148</v>
      </c>
      <c r="B16" s="18">
        <v>4.93</v>
      </c>
      <c r="C16" s="18">
        <v>5.78</v>
      </c>
      <c r="D16" s="18">
        <v>6.96</v>
      </c>
      <c r="E16" s="18">
        <v>7.81</v>
      </c>
      <c r="F16" s="18">
        <v>7.62</v>
      </c>
      <c r="G16" s="18">
        <v>9.72</v>
      </c>
      <c r="H16" s="18">
        <v>9.63</v>
      </c>
      <c r="I16" s="18">
        <v>10.35</v>
      </c>
      <c r="J16" s="18">
        <v>11.25</v>
      </c>
      <c r="K16" s="18">
        <v>15.45</v>
      </c>
      <c r="L16" s="2"/>
    </row>
    <row r="17" spans="1:12" ht="15.75" customHeight="1">
      <c r="A17" s="22" t="s">
        <v>149</v>
      </c>
      <c r="B17" s="18"/>
      <c r="C17" s="18"/>
      <c r="D17" s="18"/>
      <c r="E17" s="18"/>
      <c r="F17" s="18"/>
      <c r="G17" s="18"/>
      <c r="H17" s="18"/>
      <c r="I17" s="18"/>
      <c r="J17" s="18"/>
      <c r="K17" s="18"/>
      <c r="L17" s="2"/>
    </row>
    <row r="18" spans="1:12" ht="15.75" customHeight="1">
      <c r="A18" s="15" t="s">
        <v>77</v>
      </c>
      <c r="B18" s="18">
        <v>4.06</v>
      </c>
      <c r="C18" s="18">
        <v>5.9</v>
      </c>
      <c r="D18" s="18">
        <v>6.43</v>
      </c>
      <c r="E18" s="18">
        <v>8.66</v>
      </c>
      <c r="F18" s="18">
        <v>9.2</v>
      </c>
      <c r="G18" s="18">
        <v>10.65</v>
      </c>
      <c r="H18" s="18">
        <v>14.22</v>
      </c>
      <c r="I18" s="18">
        <v>23.46</v>
      </c>
      <c r="J18" s="18">
        <v>23.56</v>
      </c>
      <c r="K18" s="18">
        <v>26.32</v>
      </c>
      <c r="L18" s="2"/>
    </row>
    <row r="19" spans="1:12" ht="15.75" customHeight="1">
      <c r="A19" s="16" t="s">
        <v>137</v>
      </c>
      <c r="B19" s="18"/>
      <c r="C19" s="18"/>
      <c r="D19" s="18"/>
      <c r="E19" s="18"/>
      <c r="F19" s="18"/>
      <c r="G19" s="18"/>
      <c r="H19" s="18"/>
      <c r="I19" s="18"/>
      <c r="J19" s="18"/>
      <c r="K19" s="18"/>
      <c r="L19" s="2"/>
    </row>
    <row r="20" spans="1:12" ht="15.75" customHeight="1">
      <c r="A20" s="15" t="s">
        <v>79</v>
      </c>
      <c r="B20" s="18" t="s">
        <v>78</v>
      </c>
      <c r="C20" s="18" t="s">
        <v>78</v>
      </c>
      <c r="D20" s="18" t="s">
        <v>78</v>
      </c>
      <c r="E20" s="18" t="s">
        <v>78</v>
      </c>
      <c r="F20" s="18" t="s">
        <v>78</v>
      </c>
      <c r="G20" s="18" t="s">
        <v>78</v>
      </c>
      <c r="H20" s="18">
        <v>14.31</v>
      </c>
      <c r="I20" s="18">
        <v>23.24</v>
      </c>
      <c r="J20" s="18">
        <v>23.77</v>
      </c>
      <c r="K20" s="18">
        <v>25.28</v>
      </c>
      <c r="L20" s="2"/>
    </row>
    <row r="21" spans="1:12" ht="15.75" customHeight="1">
      <c r="A21" s="16" t="s">
        <v>138</v>
      </c>
      <c r="B21" s="18"/>
      <c r="C21" s="18"/>
      <c r="D21" s="18"/>
      <c r="E21" s="18"/>
      <c r="F21" s="18"/>
      <c r="G21" s="18"/>
      <c r="H21" s="18"/>
      <c r="I21" s="18"/>
      <c r="J21" s="18"/>
      <c r="K21" s="18"/>
      <c r="L21" s="2"/>
    </row>
    <row r="22" spans="1:11" ht="15.75" customHeight="1">
      <c r="A22" s="15" t="s">
        <v>163</v>
      </c>
      <c r="B22" s="18" t="s">
        <v>78</v>
      </c>
      <c r="C22" s="18" t="s">
        <v>78</v>
      </c>
      <c r="D22" s="18" t="s">
        <v>78</v>
      </c>
      <c r="E22" s="18" t="s">
        <v>78</v>
      </c>
      <c r="F22" s="18" t="s">
        <v>78</v>
      </c>
      <c r="G22" s="18" t="s">
        <v>78</v>
      </c>
      <c r="H22" s="18">
        <v>0.8</v>
      </c>
      <c r="I22" s="18">
        <v>0.84</v>
      </c>
      <c r="J22" s="18">
        <v>0.85</v>
      </c>
      <c r="K22" s="18">
        <v>0.67</v>
      </c>
    </row>
    <row r="23" spans="1:11" ht="15.75" customHeight="1">
      <c r="A23" s="16" t="s">
        <v>164</v>
      </c>
      <c r="B23" s="18"/>
      <c r="C23" s="18"/>
      <c r="D23" s="18"/>
      <c r="E23" s="18"/>
      <c r="F23" s="18"/>
      <c r="G23" s="18"/>
      <c r="H23" s="18"/>
      <c r="I23" s="18"/>
      <c r="J23" s="18"/>
      <c r="K23" s="18"/>
    </row>
    <row r="24" spans="1:11" s="1" customFormat="1" ht="15.75" customHeight="1">
      <c r="A24" s="23" t="s">
        <v>165</v>
      </c>
      <c r="B24" s="18" t="s">
        <v>78</v>
      </c>
      <c r="C24" s="18" t="s">
        <v>78</v>
      </c>
      <c r="D24" s="18" t="s">
        <v>78</v>
      </c>
      <c r="E24" s="18" t="s">
        <v>78</v>
      </c>
      <c r="F24" s="18" t="s">
        <v>78</v>
      </c>
      <c r="G24" s="18" t="s">
        <v>78</v>
      </c>
      <c r="H24" s="18">
        <v>2.44</v>
      </c>
      <c r="I24" s="18">
        <v>2.82</v>
      </c>
      <c r="J24" s="18">
        <v>2.83</v>
      </c>
      <c r="K24" s="18">
        <v>2.91</v>
      </c>
    </row>
    <row r="25" spans="1:11" s="1" customFormat="1" ht="15.75" customHeight="1">
      <c r="A25" s="16" t="s">
        <v>166</v>
      </c>
      <c r="B25" s="18"/>
      <c r="C25" s="18"/>
      <c r="D25" s="18"/>
      <c r="E25" s="18"/>
      <c r="F25" s="18"/>
      <c r="G25" s="18"/>
      <c r="H25" s="18"/>
      <c r="I25" s="18"/>
      <c r="J25" s="18"/>
      <c r="K25" s="18"/>
    </row>
    <row r="26" spans="1:11" s="1" customFormat="1" ht="15.75" customHeight="1">
      <c r="A26" s="16"/>
      <c r="B26" s="14"/>
      <c r="C26" s="14"/>
      <c r="D26" s="14"/>
      <c r="E26" s="14"/>
      <c r="F26" s="14"/>
      <c r="G26" s="14"/>
      <c r="H26" s="14"/>
      <c r="I26" s="14"/>
      <c r="J26" s="21"/>
      <c r="K26" s="14"/>
    </row>
    <row r="27" spans="1:11" ht="15.75" customHeight="1">
      <c r="A27" s="24" t="s">
        <v>157</v>
      </c>
      <c r="B27" s="14"/>
      <c r="C27" s="14"/>
      <c r="D27" s="14"/>
      <c r="E27" s="14"/>
      <c r="F27" s="14"/>
      <c r="G27" s="14"/>
      <c r="H27" s="14"/>
      <c r="I27" s="14"/>
      <c r="J27" s="21"/>
      <c r="K27" s="14"/>
    </row>
    <row r="28" spans="1:11" ht="15.75" customHeight="1">
      <c r="A28" s="15" t="s">
        <v>80</v>
      </c>
      <c r="B28" s="18" t="s">
        <v>78</v>
      </c>
      <c r="C28" s="18" t="s">
        <v>78</v>
      </c>
      <c r="D28" s="18" t="s">
        <v>78</v>
      </c>
      <c r="E28" s="18" t="s">
        <v>78</v>
      </c>
      <c r="F28" s="18" t="s">
        <v>78</v>
      </c>
      <c r="G28" s="18" t="s">
        <v>78</v>
      </c>
      <c r="H28" s="18">
        <v>1.96</v>
      </c>
      <c r="I28" s="18">
        <v>2.5</v>
      </c>
      <c r="J28" s="18">
        <v>2.33</v>
      </c>
      <c r="K28" s="18">
        <v>2.3</v>
      </c>
    </row>
    <row r="29" spans="1:11" ht="15.75" customHeight="1">
      <c r="A29" s="16" t="s">
        <v>80</v>
      </c>
      <c r="B29" s="18"/>
      <c r="C29" s="18"/>
      <c r="D29" s="18"/>
      <c r="E29" s="18"/>
      <c r="F29" s="18"/>
      <c r="G29" s="18"/>
      <c r="H29" s="18"/>
      <c r="I29" s="18"/>
      <c r="J29" s="18"/>
      <c r="K29" s="18"/>
    </row>
    <row r="30" spans="1:11" ht="15.75" customHeight="1">
      <c r="A30" s="15" t="s">
        <v>167</v>
      </c>
      <c r="B30" s="18" t="s">
        <v>78</v>
      </c>
      <c r="C30" s="18" t="s">
        <v>78</v>
      </c>
      <c r="D30" s="18" t="s">
        <v>78</v>
      </c>
      <c r="E30" s="18" t="s">
        <v>78</v>
      </c>
      <c r="F30" s="18" t="s">
        <v>78</v>
      </c>
      <c r="G30" s="18" t="s">
        <v>78</v>
      </c>
      <c r="H30" s="18" t="s">
        <v>78</v>
      </c>
      <c r="I30" s="18" t="s">
        <v>78</v>
      </c>
      <c r="J30" s="18">
        <v>1.67</v>
      </c>
      <c r="K30" s="18">
        <v>2.34</v>
      </c>
    </row>
    <row r="31" spans="1:11" ht="15.75" customHeight="1">
      <c r="A31" s="16" t="s">
        <v>168</v>
      </c>
      <c r="B31" s="18"/>
      <c r="C31" s="18"/>
      <c r="D31" s="18"/>
      <c r="E31" s="18"/>
      <c r="F31" s="18"/>
      <c r="G31" s="18"/>
      <c r="H31" s="18"/>
      <c r="I31" s="18"/>
      <c r="J31" s="18"/>
      <c r="K31" s="18"/>
    </row>
    <row r="32" spans="1:11" ht="15.75" customHeight="1">
      <c r="A32" s="20" t="s">
        <v>153</v>
      </c>
      <c r="B32" s="18">
        <v>0.69</v>
      </c>
      <c r="C32" s="18">
        <v>0.49</v>
      </c>
      <c r="D32" s="18">
        <v>0.82</v>
      </c>
      <c r="E32" s="18">
        <v>0.93</v>
      </c>
      <c r="F32" s="18">
        <v>0.97</v>
      </c>
      <c r="G32" s="18">
        <v>0.96</v>
      </c>
      <c r="H32" s="18">
        <v>1.49</v>
      </c>
      <c r="I32" s="18">
        <v>1.73</v>
      </c>
      <c r="J32" s="18">
        <v>1.77</v>
      </c>
      <c r="K32" s="18">
        <v>1.67</v>
      </c>
    </row>
    <row r="33" spans="1:11" ht="15.75" customHeight="1">
      <c r="A33" s="22" t="s">
        <v>154</v>
      </c>
      <c r="B33" s="18"/>
      <c r="C33" s="18"/>
      <c r="D33" s="18"/>
      <c r="E33" s="18"/>
      <c r="F33" s="18"/>
      <c r="G33" s="18"/>
      <c r="H33" s="18"/>
      <c r="I33" s="18"/>
      <c r="J33" s="18"/>
      <c r="K33" s="18"/>
    </row>
    <row r="34" spans="1:11" ht="15.75" customHeight="1">
      <c r="A34" s="15" t="s">
        <v>104</v>
      </c>
      <c r="B34" s="18">
        <v>1.13</v>
      </c>
      <c r="C34" s="18">
        <v>1.18</v>
      </c>
      <c r="D34" s="18">
        <v>1.76</v>
      </c>
      <c r="E34" s="18">
        <v>2.07</v>
      </c>
      <c r="F34" s="18">
        <v>2.09</v>
      </c>
      <c r="G34" s="18">
        <v>2.15</v>
      </c>
      <c r="H34" s="18">
        <v>3.26</v>
      </c>
      <c r="I34" s="18">
        <v>3.49</v>
      </c>
      <c r="J34" s="18">
        <v>3.76</v>
      </c>
      <c r="K34" s="18">
        <v>3.7</v>
      </c>
    </row>
    <row r="35" spans="1:11" ht="15.75" customHeight="1">
      <c r="A35" s="16" t="s">
        <v>145</v>
      </c>
      <c r="B35" s="18"/>
      <c r="C35" s="18"/>
      <c r="D35" s="18"/>
      <c r="E35" s="18"/>
      <c r="F35" s="18"/>
      <c r="G35" s="18"/>
      <c r="H35" s="18"/>
      <c r="I35" s="18"/>
      <c r="J35" s="18"/>
      <c r="K35" s="18"/>
    </row>
    <row r="36" spans="1:11" ht="15.75" customHeight="1">
      <c r="A36" s="15" t="s">
        <v>108</v>
      </c>
      <c r="B36" s="18" t="s">
        <v>78</v>
      </c>
      <c r="C36" s="18" t="s">
        <v>78</v>
      </c>
      <c r="D36" s="18" t="s">
        <v>78</v>
      </c>
      <c r="E36" s="18" t="s">
        <v>78</v>
      </c>
      <c r="F36" s="18" t="s">
        <v>78</v>
      </c>
      <c r="G36" s="18" t="s">
        <v>78</v>
      </c>
      <c r="H36" s="18" t="s">
        <v>78</v>
      </c>
      <c r="I36" s="18">
        <v>0.9</v>
      </c>
      <c r="J36" s="18">
        <v>1.01</v>
      </c>
      <c r="K36" s="18">
        <v>1.01</v>
      </c>
    </row>
    <row r="37" spans="1:11" ht="15.75" customHeight="1">
      <c r="A37" s="16" t="s">
        <v>146</v>
      </c>
      <c r="B37" s="14"/>
      <c r="C37" s="14"/>
      <c r="D37" s="14"/>
      <c r="E37" s="14"/>
      <c r="F37" s="14"/>
      <c r="G37" s="14"/>
      <c r="H37" s="14"/>
      <c r="I37" s="14"/>
      <c r="J37" s="14"/>
      <c r="K37" s="14"/>
    </row>
    <row r="38" spans="1:11" ht="15.75" customHeight="1">
      <c r="A38" s="20" t="s">
        <v>155</v>
      </c>
      <c r="B38" s="18" t="s">
        <v>78</v>
      </c>
      <c r="C38" s="18" t="s">
        <v>78</v>
      </c>
      <c r="D38" s="18" t="s">
        <v>78</v>
      </c>
      <c r="E38" s="18" t="s">
        <v>78</v>
      </c>
      <c r="F38" s="18" t="s">
        <v>78</v>
      </c>
      <c r="G38" s="18" t="s">
        <v>78</v>
      </c>
      <c r="H38" s="18">
        <v>1.59</v>
      </c>
      <c r="I38" s="18">
        <v>1.3</v>
      </c>
      <c r="J38" s="18">
        <v>1.32</v>
      </c>
      <c r="K38" s="18">
        <v>1.22</v>
      </c>
    </row>
    <row r="39" spans="1:11" ht="15.75" customHeight="1">
      <c r="A39" s="22" t="s">
        <v>159</v>
      </c>
      <c r="B39" s="18"/>
      <c r="C39" s="18"/>
      <c r="D39" s="18"/>
      <c r="E39" s="18"/>
      <c r="F39" s="18"/>
      <c r="G39" s="18"/>
      <c r="H39" s="18"/>
      <c r="I39" s="18"/>
      <c r="J39" s="18"/>
      <c r="K39" s="18"/>
    </row>
    <row r="40" spans="1:11" ht="15.75" customHeight="1">
      <c r="A40" s="15" t="s">
        <v>103</v>
      </c>
      <c r="B40" s="14" t="s">
        <v>78</v>
      </c>
      <c r="C40" s="14" t="s">
        <v>78</v>
      </c>
      <c r="D40" s="14" t="s">
        <v>78</v>
      </c>
      <c r="E40" s="14" t="s">
        <v>78</v>
      </c>
      <c r="F40" s="14" t="s">
        <v>78</v>
      </c>
      <c r="G40" s="14" t="s">
        <v>78</v>
      </c>
      <c r="H40" s="18">
        <v>3.17</v>
      </c>
      <c r="I40" s="18">
        <v>3.01</v>
      </c>
      <c r="J40" s="18">
        <v>3.14</v>
      </c>
      <c r="K40" s="18">
        <v>3.13</v>
      </c>
    </row>
    <row r="41" spans="1:11" ht="15.75" customHeight="1">
      <c r="A41" s="16" t="s">
        <v>143</v>
      </c>
      <c r="B41" s="14"/>
      <c r="C41" s="14"/>
      <c r="D41" s="14"/>
      <c r="E41" s="14"/>
      <c r="F41" s="14"/>
      <c r="G41" s="14"/>
      <c r="H41" s="14"/>
      <c r="I41" s="14"/>
      <c r="J41" s="14"/>
      <c r="K41" s="14"/>
    </row>
    <row r="42" spans="1:11" ht="15.75" customHeight="1">
      <c r="A42" s="15" t="s">
        <v>109</v>
      </c>
      <c r="B42" s="14" t="s">
        <v>78</v>
      </c>
      <c r="C42" s="14" t="s">
        <v>78</v>
      </c>
      <c r="D42" s="14" t="s">
        <v>78</v>
      </c>
      <c r="E42" s="14" t="s">
        <v>78</v>
      </c>
      <c r="F42" s="14" t="s">
        <v>78</v>
      </c>
      <c r="G42" s="14" t="s">
        <v>78</v>
      </c>
      <c r="H42" s="14" t="s">
        <v>78</v>
      </c>
      <c r="I42" s="18">
        <v>0.91</v>
      </c>
      <c r="J42" s="18">
        <v>0.93</v>
      </c>
      <c r="K42" s="18">
        <v>0.95</v>
      </c>
    </row>
    <row r="43" spans="1:11" ht="15.75" customHeight="1">
      <c r="A43" s="16" t="s">
        <v>144</v>
      </c>
      <c r="B43" s="14"/>
      <c r="C43" s="14"/>
      <c r="D43" s="14"/>
      <c r="E43" s="14"/>
      <c r="F43" s="14"/>
      <c r="G43" s="14"/>
      <c r="H43" s="14"/>
      <c r="I43" s="14"/>
      <c r="J43" s="14"/>
      <c r="K43" s="14"/>
    </row>
    <row r="44" spans="1:12" ht="15.75" customHeight="1">
      <c r="A44" s="15" t="s">
        <v>81</v>
      </c>
      <c r="B44" s="14" t="s">
        <v>78</v>
      </c>
      <c r="C44" s="14" t="s">
        <v>78</v>
      </c>
      <c r="D44" s="18">
        <v>0</v>
      </c>
      <c r="E44" s="18">
        <v>2.54</v>
      </c>
      <c r="F44" s="18">
        <v>3.83</v>
      </c>
      <c r="G44" s="18">
        <v>3.76</v>
      </c>
      <c r="H44" s="18">
        <v>3.63</v>
      </c>
      <c r="I44" s="18">
        <v>4.01</v>
      </c>
      <c r="J44" s="18">
        <v>4.04</v>
      </c>
      <c r="K44" s="18">
        <v>4.67</v>
      </c>
      <c r="L44" s="9"/>
    </row>
    <row r="45" spans="1:11" ht="15.75" customHeight="1">
      <c r="A45" s="16" t="s">
        <v>142</v>
      </c>
      <c r="B45" s="14"/>
      <c r="C45" s="14"/>
      <c r="D45" s="14"/>
      <c r="E45" s="14"/>
      <c r="F45" s="14"/>
      <c r="G45" s="14"/>
      <c r="H45" s="14"/>
      <c r="I45" s="14"/>
      <c r="J45" s="14"/>
      <c r="K45" s="14"/>
    </row>
    <row r="46" spans="1:11" ht="15.75" customHeight="1">
      <c r="A46" s="15" t="s">
        <v>82</v>
      </c>
      <c r="B46" s="18">
        <v>0</v>
      </c>
      <c r="C46" s="18">
        <v>0.11</v>
      </c>
      <c r="D46" s="18">
        <v>0.13</v>
      </c>
      <c r="E46" s="18">
        <v>1.11</v>
      </c>
      <c r="F46" s="18">
        <v>1.88</v>
      </c>
      <c r="G46" s="18">
        <v>1.93</v>
      </c>
      <c r="H46" s="18">
        <v>2.06</v>
      </c>
      <c r="I46" s="18">
        <v>1.79</v>
      </c>
      <c r="J46" s="18">
        <v>2.33</v>
      </c>
      <c r="K46" s="18">
        <v>2.2</v>
      </c>
    </row>
    <row r="47" spans="1:11" ht="15.75" customHeight="1">
      <c r="A47" s="16" t="s">
        <v>141</v>
      </c>
      <c r="B47" s="14"/>
      <c r="C47" s="14"/>
      <c r="D47" s="14"/>
      <c r="E47" s="14"/>
      <c r="F47" s="14"/>
      <c r="G47" s="14"/>
      <c r="H47" s="14"/>
      <c r="I47" s="14"/>
      <c r="J47" s="14"/>
      <c r="K47" s="14"/>
    </row>
    <row r="48" spans="1:11" ht="15.75" customHeight="1">
      <c r="A48" s="15" t="s">
        <v>83</v>
      </c>
      <c r="B48" s="18">
        <v>2</v>
      </c>
      <c r="C48" s="18">
        <v>1.97</v>
      </c>
      <c r="D48" s="18">
        <v>2.51</v>
      </c>
      <c r="E48" s="18">
        <v>3.82</v>
      </c>
      <c r="F48" s="18">
        <v>4.74</v>
      </c>
      <c r="G48" s="18">
        <v>4.72</v>
      </c>
      <c r="H48" s="18">
        <v>4.87</v>
      </c>
      <c r="I48" s="18">
        <v>4.72</v>
      </c>
      <c r="J48" s="18">
        <v>4.76</v>
      </c>
      <c r="K48" s="18">
        <v>4.77</v>
      </c>
    </row>
    <row r="49" spans="1:11" ht="15.75" customHeight="1">
      <c r="A49" s="16" t="s">
        <v>140</v>
      </c>
      <c r="B49" s="14"/>
      <c r="C49" s="14"/>
      <c r="D49" s="14"/>
      <c r="E49" s="14"/>
      <c r="F49" s="14"/>
      <c r="G49" s="14"/>
      <c r="H49" s="14"/>
      <c r="I49" s="14"/>
      <c r="J49" s="14"/>
      <c r="K49" s="14"/>
    </row>
    <row r="50" spans="1:11" ht="15.75" customHeight="1">
      <c r="A50" s="15" t="s">
        <v>160</v>
      </c>
      <c r="B50" s="18">
        <v>1.89</v>
      </c>
      <c r="C50" s="18">
        <v>1.9</v>
      </c>
      <c r="D50" s="18">
        <v>1.91</v>
      </c>
      <c r="E50" s="18">
        <v>2.2</v>
      </c>
      <c r="F50" s="18">
        <v>2.18</v>
      </c>
      <c r="G50" s="18">
        <v>1.98</v>
      </c>
      <c r="H50" s="18">
        <v>2.21</v>
      </c>
      <c r="I50" s="18">
        <v>2.2</v>
      </c>
      <c r="J50" s="18">
        <v>2.07</v>
      </c>
      <c r="K50" s="18">
        <v>1.96</v>
      </c>
    </row>
    <row r="51" spans="1:11" ht="15.75" customHeight="1">
      <c r="A51" s="16" t="s">
        <v>139</v>
      </c>
      <c r="B51" s="18"/>
      <c r="C51" s="18"/>
      <c r="D51" s="18"/>
      <c r="E51" s="18"/>
      <c r="F51" s="18"/>
      <c r="G51" s="18"/>
      <c r="H51" s="18"/>
      <c r="I51" s="18"/>
      <c r="J51" s="18"/>
      <c r="K51" s="18"/>
    </row>
    <row r="52" spans="1:11" ht="15.75" customHeight="1">
      <c r="A52" s="15" t="s">
        <v>169</v>
      </c>
      <c r="B52" s="18">
        <v>1.22</v>
      </c>
      <c r="C52" s="18">
        <v>0.98</v>
      </c>
      <c r="D52" s="18">
        <v>0.99</v>
      </c>
      <c r="E52" s="18">
        <v>0.96</v>
      </c>
      <c r="F52" s="18">
        <v>0.99</v>
      </c>
      <c r="G52" s="18">
        <v>0.99</v>
      </c>
      <c r="H52" s="18">
        <v>0.61</v>
      </c>
      <c r="I52" s="18">
        <v>0.75</v>
      </c>
      <c r="J52" s="18">
        <v>1.13</v>
      </c>
      <c r="K52" s="18">
        <v>1.53</v>
      </c>
    </row>
    <row r="53" spans="1:11" ht="15.75" customHeight="1">
      <c r="A53" s="16" t="s">
        <v>174</v>
      </c>
      <c r="B53" s="18"/>
      <c r="C53" s="18"/>
      <c r="D53" s="18"/>
      <c r="E53" s="18"/>
      <c r="F53" s="18"/>
      <c r="G53" s="18"/>
      <c r="H53" s="18"/>
      <c r="I53" s="18"/>
      <c r="J53" s="18"/>
      <c r="K53" s="18"/>
    </row>
    <row r="54" spans="1:11" ht="15.75" customHeight="1">
      <c r="A54" s="20" t="s">
        <v>173</v>
      </c>
      <c r="B54" s="18">
        <v>2.09</v>
      </c>
      <c r="C54" s="18">
        <v>2</v>
      </c>
      <c r="D54" s="18">
        <v>2.48</v>
      </c>
      <c r="E54" s="18">
        <v>2.37</v>
      </c>
      <c r="F54" s="18">
        <v>2.32</v>
      </c>
      <c r="G54" s="18">
        <v>2.41</v>
      </c>
      <c r="H54" s="18">
        <v>2.3</v>
      </c>
      <c r="I54" s="18">
        <v>2.01</v>
      </c>
      <c r="J54" s="18">
        <v>3.07</v>
      </c>
      <c r="K54" s="18">
        <v>3.26</v>
      </c>
    </row>
    <row r="55" spans="1:11" ht="15.75" customHeight="1">
      <c r="A55" s="19" t="s">
        <v>172</v>
      </c>
      <c r="B55" s="18"/>
      <c r="C55" s="18"/>
      <c r="D55" s="18"/>
      <c r="E55" s="18"/>
      <c r="F55" s="18"/>
      <c r="G55" s="18"/>
      <c r="H55" s="18"/>
      <c r="I55" s="18"/>
      <c r="J55" s="18"/>
      <c r="K55" s="18"/>
    </row>
    <row r="56" spans="1:11" ht="15.75" customHeight="1">
      <c r="A56" s="15" t="s">
        <v>170</v>
      </c>
      <c r="B56" s="18" t="s">
        <v>78</v>
      </c>
      <c r="C56" s="18" t="s">
        <v>78</v>
      </c>
      <c r="D56" s="18" t="s">
        <v>78</v>
      </c>
      <c r="E56" s="18" t="s">
        <v>78</v>
      </c>
      <c r="F56" s="18" t="s">
        <v>78</v>
      </c>
      <c r="G56" s="18" t="s">
        <v>78</v>
      </c>
      <c r="H56" s="18" t="s">
        <v>78</v>
      </c>
      <c r="I56" s="18">
        <v>1.35</v>
      </c>
      <c r="J56" s="18">
        <v>1.56</v>
      </c>
      <c r="K56" s="18">
        <v>1.45</v>
      </c>
    </row>
    <row r="57" spans="1:11" ht="15.75" customHeight="1">
      <c r="A57" s="25" t="s">
        <v>171</v>
      </c>
      <c r="B57" s="26"/>
      <c r="C57" s="26"/>
      <c r="D57" s="26"/>
      <c r="E57" s="26"/>
      <c r="F57" s="26"/>
      <c r="G57" s="26"/>
      <c r="H57" s="26"/>
      <c r="I57" s="26"/>
      <c r="J57" s="27"/>
      <c r="K57" s="26"/>
    </row>
    <row r="58" spans="1:11" ht="15">
      <c r="A58" s="15" t="s">
        <v>147</v>
      </c>
      <c r="B58" s="29"/>
      <c r="C58" s="30"/>
      <c r="D58" s="30"/>
      <c r="E58" s="30"/>
      <c r="F58" s="30"/>
      <c r="G58" s="30"/>
      <c r="H58" s="30"/>
      <c r="I58" s="30"/>
      <c r="J58" s="30"/>
      <c r="K58" s="29"/>
    </row>
    <row r="59" spans="1:11" ht="15">
      <c r="A59" s="15"/>
      <c r="B59" s="29"/>
      <c r="C59" s="17"/>
      <c r="D59" s="17"/>
      <c r="E59" s="17"/>
      <c r="F59" s="17"/>
      <c r="G59" s="17"/>
      <c r="H59" s="31"/>
      <c r="I59" s="31"/>
      <c r="J59" s="31"/>
      <c r="K59" s="29"/>
    </row>
    <row r="60" spans="1:11" ht="15">
      <c r="A60" s="15" t="s">
        <v>438</v>
      </c>
      <c r="B60" s="29"/>
      <c r="C60" s="17"/>
      <c r="D60" s="17"/>
      <c r="E60" s="17"/>
      <c r="F60" s="17"/>
      <c r="G60" s="17"/>
      <c r="H60" s="31"/>
      <c r="I60" s="31"/>
      <c r="J60" s="31"/>
      <c r="K60" s="29"/>
    </row>
    <row r="61" spans="1:11" ht="15">
      <c r="A61" s="15"/>
      <c r="B61" s="29"/>
      <c r="C61" s="17"/>
      <c r="D61" s="17"/>
      <c r="E61" s="17"/>
      <c r="F61" s="17"/>
      <c r="G61" s="17"/>
      <c r="H61" s="31"/>
      <c r="I61" s="31"/>
      <c r="J61" s="31"/>
      <c r="K61" s="29"/>
    </row>
    <row r="62" spans="1:11" ht="15">
      <c r="A62" s="15" t="s">
        <v>439</v>
      </c>
      <c r="B62" s="29"/>
      <c r="C62" s="17"/>
      <c r="D62" s="17"/>
      <c r="E62" s="17"/>
      <c r="F62" s="17"/>
      <c r="G62" s="17"/>
      <c r="H62" s="31"/>
      <c r="I62" s="31"/>
      <c r="J62" s="31"/>
      <c r="K62" s="29"/>
    </row>
    <row r="63" spans="8:11" ht="12.75">
      <c r="H63" s="6"/>
      <c r="I63" s="6"/>
      <c r="J63" s="6"/>
      <c r="K63" s="3"/>
    </row>
    <row r="64" spans="8:11" ht="12.75">
      <c r="H64" s="6"/>
      <c r="I64" s="6"/>
      <c r="J64" s="6"/>
      <c r="K64" s="3"/>
    </row>
    <row r="65" spans="8:11" ht="12.75">
      <c r="H65" s="6"/>
      <c r="I65" s="6"/>
      <c r="J65" s="6"/>
      <c r="K65" s="3"/>
    </row>
    <row r="66" spans="8:11" ht="12.75">
      <c r="H66" s="6"/>
      <c r="I66" s="6"/>
      <c r="J66" s="6"/>
      <c r="K66" s="3"/>
    </row>
    <row r="67" spans="8:11" ht="12.75">
      <c r="H67" s="6"/>
      <c r="I67" s="6"/>
      <c r="J67" s="6"/>
      <c r="K67" s="3"/>
    </row>
    <row r="68" spans="8:11" ht="12.75">
      <c r="H68" s="6"/>
      <c r="I68" s="6"/>
      <c r="J68" s="6"/>
      <c r="K68" s="3"/>
    </row>
    <row r="69" spans="8:11" ht="12.75">
      <c r="H69" s="6"/>
      <c r="I69" s="6"/>
      <c r="J69" s="6"/>
      <c r="K69" s="3"/>
    </row>
    <row r="70" spans="8:11" ht="12.75">
      <c r="H70" s="6"/>
      <c r="I70" s="6"/>
      <c r="J70" s="6"/>
      <c r="K70" s="3"/>
    </row>
  </sheetData>
  <printOptions/>
  <pageMargins left="0.75" right="0.75" top="1" bottom="1" header="0.5" footer="0.5"/>
  <pageSetup fitToHeight="1" fitToWidth="1" horizontalDpi="600" verticalDpi="600" orientation="portrait" paperSize="9" scale="70" r:id="rId1"/>
</worksheet>
</file>

<file path=xl/worksheets/sheet28.xml><?xml version="1.0" encoding="utf-8"?>
<worksheet xmlns="http://schemas.openxmlformats.org/spreadsheetml/2006/main" xmlns:r="http://schemas.openxmlformats.org/officeDocument/2006/relationships">
  <sheetPr>
    <pageSetUpPr fitToPage="1"/>
  </sheetPr>
  <dimension ref="A1:L70"/>
  <sheetViews>
    <sheetView workbookViewId="0" topLeftCell="A1">
      <selection activeCell="A1" sqref="A1"/>
    </sheetView>
  </sheetViews>
  <sheetFormatPr defaultColWidth="11.421875" defaultRowHeight="12.75"/>
  <cols>
    <col min="1" max="1" width="45.7109375" style="1" customWidth="1"/>
    <col min="2" max="2" width="7.7109375" style="2" customWidth="1"/>
    <col min="3" max="10" width="7.7109375" style="0" customWidth="1"/>
    <col min="11" max="11" width="7.7109375" style="6" customWidth="1"/>
  </cols>
  <sheetData>
    <row r="1" spans="1:11" ht="15.75" customHeight="1">
      <c r="A1" s="10" t="s">
        <v>178</v>
      </c>
      <c r="B1" s="5"/>
      <c r="C1" s="1"/>
      <c r="D1" s="1"/>
      <c r="E1" s="1"/>
      <c r="F1" s="1"/>
      <c r="G1" s="1"/>
      <c r="H1" s="1"/>
      <c r="I1" s="1"/>
      <c r="J1" s="1"/>
      <c r="K1" s="4"/>
    </row>
    <row r="2" spans="1:11" s="1" customFormat="1" ht="15.75" customHeight="1">
      <c r="A2" s="11" t="s">
        <v>179</v>
      </c>
      <c r="B2" s="5"/>
      <c r="K2" s="4"/>
    </row>
    <row r="3" spans="1:11" ht="15.75" customHeight="1">
      <c r="A3" s="8"/>
      <c r="B3" s="5"/>
      <c r="C3" s="7"/>
      <c r="D3" s="1"/>
      <c r="E3" s="1"/>
      <c r="F3" s="1"/>
      <c r="G3" s="1"/>
      <c r="H3" s="1"/>
      <c r="I3" s="1"/>
      <c r="J3" s="1"/>
      <c r="K3" s="4"/>
    </row>
    <row r="4" spans="1:11" s="1" customFormat="1" ht="15.75" customHeight="1">
      <c r="A4" s="28"/>
      <c r="B4" s="12">
        <v>1990</v>
      </c>
      <c r="C4" s="12">
        <v>1991</v>
      </c>
      <c r="D4" s="12">
        <v>1992</v>
      </c>
      <c r="E4" s="12">
        <v>1993</v>
      </c>
      <c r="F4" s="12">
        <v>1994</v>
      </c>
      <c r="G4" s="12">
        <v>1995</v>
      </c>
      <c r="H4" s="12">
        <v>1996</v>
      </c>
      <c r="I4" s="12">
        <v>1997</v>
      </c>
      <c r="J4" s="12">
        <v>1998</v>
      </c>
      <c r="K4" s="12">
        <v>1999</v>
      </c>
    </row>
    <row r="5" spans="1:11" ht="15.75" customHeight="1">
      <c r="A5" s="13" t="s">
        <v>156</v>
      </c>
      <c r="B5" s="14"/>
      <c r="C5" s="14"/>
      <c r="D5" s="14"/>
      <c r="E5" s="14"/>
      <c r="F5" s="14"/>
      <c r="G5" s="14"/>
      <c r="H5" s="14"/>
      <c r="I5" s="14"/>
      <c r="J5" s="14"/>
      <c r="K5" s="14"/>
    </row>
    <row r="6" spans="1:12" ht="15.75" customHeight="1">
      <c r="A6" s="15" t="s">
        <v>161</v>
      </c>
      <c r="B6" s="31" t="s">
        <v>78</v>
      </c>
      <c r="C6" s="31" t="s">
        <v>78</v>
      </c>
      <c r="D6" s="31" t="s">
        <v>78</v>
      </c>
      <c r="E6" s="31">
        <v>2.99</v>
      </c>
      <c r="F6" s="31">
        <v>3.16</v>
      </c>
      <c r="G6" s="31">
        <v>3.45</v>
      </c>
      <c r="H6" s="31">
        <v>3.58</v>
      </c>
      <c r="I6" s="31">
        <v>3.88</v>
      </c>
      <c r="J6" s="31">
        <v>4.39</v>
      </c>
      <c r="K6" s="31">
        <v>4.48</v>
      </c>
      <c r="L6" s="2"/>
    </row>
    <row r="7" spans="1:12" ht="15.75" customHeight="1">
      <c r="A7" s="16" t="s">
        <v>162</v>
      </c>
      <c r="B7" s="31"/>
      <c r="C7" s="31"/>
      <c r="D7" s="31"/>
      <c r="E7" s="31"/>
      <c r="F7" s="31"/>
      <c r="G7" s="31"/>
      <c r="H7" s="31"/>
      <c r="I7" s="31"/>
      <c r="J7" s="31"/>
      <c r="K7" s="31"/>
      <c r="L7" s="2"/>
    </row>
    <row r="8" spans="1:12" ht="15.75" customHeight="1">
      <c r="A8" s="17" t="s">
        <v>150</v>
      </c>
      <c r="B8" s="18">
        <v>2.28</v>
      </c>
      <c r="C8" s="18">
        <v>2.5</v>
      </c>
      <c r="D8" s="18">
        <v>2.8</v>
      </c>
      <c r="E8" s="18">
        <v>5.08</v>
      </c>
      <c r="F8" s="18">
        <v>3.92</v>
      </c>
      <c r="G8" s="18">
        <v>4.86</v>
      </c>
      <c r="H8" s="18">
        <v>5.85</v>
      </c>
      <c r="I8" s="18">
        <v>8.52</v>
      </c>
      <c r="J8" s="18">
        <v>8.74</v>
      </c>
      <c r="K8" s="18">
        <v>9.53</v>
      </c>
      <c r="L8" s="2"/>
    </row>
    <row r="9" spans="1:12" ht="15.75" customHeight="1">
      <c r="A9" s="19" t="s">
        <v>151</v>
      </c>
      <c r="B9" s="31"/>
      <c r="C9" s="31"/>
      <c r="D9" s="31"/>
      <c r="E9" s="31"/>
      <c r="F9" s="31"/>
      <c r="G9" s="31"/>
      <c r="H9" s="31"/>
      <c r="I9" s="31"/>
      <c r="J9" s="31"/>
      <c r="K9" s="31"/>
      <c r="L9" s="2"/>
    </row>
    <row r="10" spans="1:12" ht="15.75" customHeight="1">
      <c r="A10" s="15" t="s">
        <v>74</v>
      </c>
      <c r="B10" s="18">
        <v>4.61</v>
      </c>
      <c r="C10" s="18">
        <v>5.18</v>
      </c>
      <c r="D10" s="18">
        <v>5.62</v>
      </c>
      <c r="E10" s="18">
        <v>8.12</v>
      </c>
      <c r="F10" s="18">
        <v>8.47</v>
      </c>
      <c r="G10" s="18">
        <v>9.26</v>
      </c>
      <c r="H10" s="18">
        <v>10.01</v>
      </c>
      <c r="I10" s="18">
        <v>13.5</v>
      </c>
      <c r="J10" s="18">
        <v>14.3</v>
      </c>
      <c r="K10" s="18">
        <v>19.17</v>
      </c>
      <c r="L10" s="2"/>
    </row>
    <row r="11" spans="1:12" ht="15.75" customHeight="1">
      <c r="A11" s="16" t="s">
        <v>158</v>
      </c>
      <c r="B11" s="18"/>
      <c r="C11" s="18"/>
      <c r="D11" s="18"/>
      <c r="E11" s="18"/>
      <c r="F11" s="18"/>
      <c r="G11" s="18"/>
      <c r="H11" s="18"/>
      <c r="I11" s="18"/>
      <c r="J11" s="18"/>
      <c r="K11" s="18"/>
      <c r="L11" s="2"/>
    </row>
    <row r="12" spans="1:12" ht="15.75" customHeight="1">
      <c r="A12" s="15" t="s">
        <v>75</v>
      </c>
      <c r="B12" s="18">
        <v>8.42</v>
      </c>
      <c r="C12" s="18">
        <v>8.7</v>
      </c>
      <c r="D12" s="18">
        <v>8.77</v>
      </c>
      <c r="E12" s="18">
        <v>10.39</v>
      </c>
      <c r="F12" s="18">
        <v>11</v>
      </c>
      <c r="G12" s="18">
        <v>14.44</v>
      </c>
      <c r="H12" s="18">
        <v>14.98</v>
      </c>
      <c r="I12" s="18">
        <v>17.3</v>
      </c>
      <c r="J12" s="18">
        <v>18.66</v>
      </c>
      <c r="K12" s="18">
        <v>21.82</v>
      </c>
      <c r="L12" s="2"/>
    </row>
    <row r="13" spans="1:12" ht="15.75" customHeight="1">
      <c r="A13" s="16" t="s">
        <v>135</v>
      </c>
      <c r="B13" s="18"/>
      <c r="C13" s="18"/>
      <c r="D13" s="18"/>
      <c r="E13" s="18"/>
      <c r="F13" s="18"/>
      <c r="G13" s="18"/>
      <c r="H13" s="18"/>
      <c r="I13" s="18"/>
      <c r="J13" s="18"/>
      <c r="K13" s="18"/>
      <c r="L13" s="2"/>
    </row>
    <row r="14" spans="1:12" ht="15.75" customHeight="1">
      <c r="A14" s="15" t="s">
        <v>76</v>
      </c>
      <c r="B14" s="18">
        <v>3.8</v>
      </c>
      <c r="C14" s="18">
        <v>5.72</v>
      </c>
      <c r="D14" s="18">
        <v>6.42</v>
      </c>
      <c r="E14" s="18">
        <v>8.96</v>
      </c>
      <c r="F14" s="18">
        <v>9.04</v>
      </c>
      <c r="G14" s="18">
        <v>9.02</v>
      </c>
      <c r="H14" s="18">
        <v>8.6</v>
      </c>
      <c r="I14" s="18">
        <v>9.43</v>
      </c>
      <c r="J14" s="18">
        <v>9.88</v>
      </c>
      <c r="K14" s="18">
        <v>10.39</v>
      </c>
      <c r="L14" s="2"/>
    </row>
    <row r="15" spans="1:12" ht="15.75" customHeight="1">
      <c r="A15" s="16" t="s">
        <v>136</v>
      </c>
      <c r="B15" s="18"/>
      <c r="C15" s="18"/>
      <c r="D15" s="18"/>
      <c r="E15" s="18"/>
      <c r="F15" s="18"/>
      <c r="G15" s="18"/>
      <c r="H15" s="18"/>
      <c r="I15" s="18"/>
      <c r="J15" s="18"/>
      <c r="K15" s="18"/>
      <c r="L15" s="2"/>
    </row>
    <row r="16" spans="1:12" ht="15.75" customHeight="1">
      <c r="A16" s="20" t="s">
        <v>148</v>
      </c>
      <c r="B16" s="18">
        <v>3.8</v>
      </c>
      <c r="C16" s="18">
        <v>4.58</v>
      </c>
      <c r="D16" s="18">
        <v>6.41</v>
      </c>
      <c r="E16" s="18">
        <v>8.88</v>
      </c>
      <c r="F16" s="18">
        <v>8.73</v>
      </c>
      <c r="G16" s="18">
        <v>8.78</v>
      </c>
      <c r="H16" s="18">
        <v>8.63</v>
      </c>
      <c r="I16" s="18">
        <v>9.45</v>
      </c>
      <c r="J16" s="18">
        <v>9.9</v>
      </c>
      <c r="K16" s="18">
        <v>10.41</v>
      </c>
      <c r="L16" s="2"/>
    </row>
    <row r="17" spans="1:12" ht="15.75" customHeight="1">
      <c r="A17" s="22" t="s">
        <v>149</v>
      </c>
      <c r="B17" s="18"/>
      <c r="C17" s="18"/>
      <c r="D17" s="18"/>
      <c r="E17" s="18"/>
      <c r="F17" s="18"/>
      <c r="G17" s="18"/>
      <c r="H17" s="18"/>
      <c r="I17" s="18"/>
      <c r="J17" s="18"/>
      <c r="K17" s="18"/>
      <c r="L17" s="2"/>
    </row>
    <row r="18" spans="1:12" ht="15.75" customHeight="1">
      <c r="A18" s="15" t="s">
        <v>77</v>
      </c>
      <c r="B18" s="18">
        <v>5.64</v>
      </c>
      <c r="C18" s="18">
        <v>7.46</v>
      </c>
      <c r="D18" s="18">
        <v>8.26</v>
      </c>
      <c r="E18" s="18">
        <v>9.58</v>
      </c>
      <c r="F18" s="18">
        <v>10.5</v>
      </c>
      <c r="G18" s="18">
        <v>11.09</v>
      </c>
      <c r="H18" s="18">
        <v>11.72</v>
      </c>
      <c r="I18" s="18">
        <v>20.38</v>
      </c>
      <c r="J18" s="18">
        <v>22.14</v>
      </c>
      <c r="K18" s="18">
        <v>24.41</v>
      </c>
      <c r="L18" s="2"/>
    </row>
    <row r="19" spans="1:12" ht="15.75" customHeight="1">
      <c r="A19" s="16" t="s">
        <v>137</v>
      </c>
      <c r="B19" s="18"/>
      <c r="C19" s="18"/>
      <c r="D19" s="18"/>
      <c r="E19" s="18"/>
      <c r="F19" s="18"/>
      <c r="G19" s="18"/>
      <c r="H19" s="18"/>
      <c r="I19" s="18"/>
      <c r="J19" s="18"/>
      <c r="K19" s="18"/>
      <c r="L19" s="2"/>
    </row>
    <row r="20" spans="1:12" ht="15.75" customHeight="1">
      <c r="A20" s="15" t="s">
        <v>79</v>
      </c>
      <c r="B20" s="18" t="s">
        <v>78</v>
      </c>
      <c r="C20" s="18" t="s">
        <v>78</v>
      </c>
      <c r="D20" s="18" t="s">
        <v>78</v>
      </c>
      <c r="E20" s="18" t="s">
        <v>78</v>
      </c>
      <c r="F20" s="18" t="s">
        <v>78</v>
      </c>
      <c r="G20" s="18" t="s">
        <v>78</v>
      </c>
      <c r="H20" s="18">
        <v>11.45</v>
      </c>
      <c r="I20" s="18">
        <v>20.33</v>
      </c>
      <c r="J20" s="18">
        <v>22.63</v>
      </c>
      <c r="K20" s="18">
        <v>24.4</v>
      </c>
      <c r="L20" s="2"/>
    </row>
    <row r="21" spans="1:12" ht="15.75" customHeight="1">
      <c r="A21" s="16" t="s">
        <v>138</v>
      </c>
      <c r="B21" s="18"/>
      <c r="C21" s="18"/>
      <c r="D21" s="18"/>
      <c r="E21" s="18"/>
      <c r="F21" s="18"/>
      <c r="G21" s="18"/>
      <c r="H21" s="18"/>
      <c r="I21" s="18"/>
      <c r="J21" s="18"/>
      <c r="K21" s="18"/>
      <c r="L21" s="2"/>
    </row>
    <row r="22" spans="1:11" ht="15.75" customHeight="1">
      <c r="A22" s="15" t="s">
        <v>163</v>
      </c>
      <c r="B22" s="18" t="s">
        <v>78</v>
      </c>
      <c r="C22" s="18" t="s">
        <v>78</v>
      </c>
      <c r="D22" s="18" t="s">
        <v>78</v>
      </c>
      <c r="E22" s="18" t="s">
        <v>78</v>
      </c>
      <c r="F22" s="18" t="s">
        <v>78</v>
      </c>
      <c r="G22" s="18" t="s">
        <v>78</v>
      </c>
      <c r="H22" s="18">
        <v>0.82</v>
      </c>
      <c r="I22" s="18">
        <v>0.77</v>
      </c>
      <c r="J22" s="18">
        <v>0.71</v>
      </c>
      <c r="K22" s="18">
        <v>0.89</v>
      </c>
    </row>
    <row r="23" spans="1:11" ht="15.75" customHeight="1">
      <c r="A23" s="16" t="s">
        <v>164</v>
      </c>
      <c r="B23" s="18"/>
      <c r="C23" s="18"/>
      <c r="D23" s="18"/>
      <c r="E23" s="18"/>
      <c r="F23" s="18"/>
      <c r="G23" s="18"/>
      <c r="H23" s="18"/>
      <c r="I23" s="18"/>
      <c r="J23" s="18"/>
      <c r="K23" s="18"/>
    </row>
    <row r="24" spans="1:11" s="1" customFormat="1" ht="15.75" customHeight="1">
      <c r="A24" s="23" t="s">
        <v>165</v>
      </c>
      <c r="B24" s="18" t="s">
        <v>78</v>
      </c>
      <c r="C24" s="18" t="s">
        <v>78</v>
      </c>
      <c r="D24" s="18" t="s">
        <v>78</v>
      </c>
      <c r="E24" s="18" t="s">
        <v>78</v>
      </c>
      <c r="F24" s="18" t="s">
        <v>78</v>
      </c>
      <c r="G24" s="18" t="s">
        <v>78</v>
      </c>
      <c r="H24" s="18">
        <v>1.43</v>
      </c>
      <c r="I24" s="18">
        <v>1.5</v>
      </c>
      <c r="J24" s="18">
        <v>1.54</v>
      </c>
      <c r="K24" s="18">
        <v>1.53</v>
      </c>
    </row>
    <row r="25" spans="1:11" s="1" customFormat="1" ht="15.75" customHeight="1">
      <c r="A25" s="16" t="s">
        <v>166</v>
      </c>
      <c r="B25" s="18"/>
      <c r="C25" s="18"/>
      <c r="D25" s="18"/>
      <c r="E25" s="18"/>
      <c r="F25" s="18"/>
      <c r="G25" s="18"/>
      <c r="H25" s="18"/>
      <c r="I25" s="18"/>
      <c r="J25" s="18"/>
      <c r="K25" s="18"/>
    </row>
    <row r="26" spans="1:11" s="1" customFormat="1" ht="15.75" customHeight="1">
      <c r="A26" s="16"/>
      <c r="B26" s="14"/>
      <c r="C26" s="14"/>
      <c r="D26" s="14"/>
      <c r="E26" s="14"/>
      <c r="F26" s="14"/>
      <c r="G26" s="14"/>
      <c r="H26" s="14"/>
      <c r="I26" s="14"/>
      <c r="J26" s="21"/>
      <c r="K26" s="14"/>
    </row>
    <row r="27" spans="1:11" ht="15.75" customHeight="1">
      <c r="A27" s="24" t="s">
        <v>157</v>
      </c>
      <c r="B27" s="14"/>
      <c r="C27" s="14"/>
      <c r="D27" s="14"/>
      <c r="E27" s="14"/>
      <c r="F27" s="14"/>
      <c r="G27" s="14"/>
      <c r="H27" s="14"/>
      <c r="I27" s="14"/>
      <c r="J27" s="21"/>
      <c r="K27" s="14"/>
    </row>
    <row r="28" spans="1:11" ht="15.75" customHeight="1">
      <c r="A28" s="15" t="s">
        <v>80</v>
      </c>
      <c r="B28" s="18" t="s">
        <v>78</v>
      </c>
      <c r="C28" s="18" t="s">
        <v>78</v>
      </c>
      <c r="D28" s="18" t="s">
        <v>78</v>
      </c>
      <c r="E28" s="18" t="s">
        <v>78</v>
      </c>
      <c r="F28" s="18" t="s">
        <v>78</v>
      </c>
      <c r="G28" s="18" t="s">
        <v>78</v>
      </c>
      <c r="H28" s="18">
        <v>2.12</v>
      </c>
      <c r="I28" s="18">
        <v>2.32</v>
      </c>
      <c r="J28" s="18">
        <v>2.31</v>
      </c>
      <c r="K28" s="18">
        <v>2.35</v>
      </c>
    </row>
    <row r="29" spans="1:11" ht="15.75" customHeight="1">
      <c r="A29" s="16" t="s">
        <v>80</v>
      </c>
      <c r="B29" s="18"/>
      <c r="C29" s="18"/>
      <c r="D29" s="18"/>
      <c r="E29" s="18"/>
      <c r="F29" s="18"/>
      <c r="G29" s="18"/>
      <c r="H29" s="18"/>
      <c r="I29" s="18"/>
      <c r="J29" s="18"/>
      <c r="K29" s="18"/>
    </row>
    <row r="30" spans="1:11" ht="15.75" customHeight="1">
      <c r="A30" s="15" t="s">
        <v>167</v>
      </c>
      <c r="B30" s="18" t="s">
        <v>78</v>
      </c>
      <c r="C30" s="18" t="s">
        <v>78</v>
      </c>
      <c r="D30" s="18" t="s">
        <v>78</v>
      </c>
      <c r="E30" s="18" t="s">
        <v>78</v>
      </c>
      <c r="F30" s="18" t="s">
        <v>78</v>
      </c>
      <c r="G30" s="18" t="s">
        <v>78</v>
      </c>
      <c r="H30" s="18" t="s">
        <v>78</v>
      </c>
      <c r="I30" s="18" t="s">
        <v>78</v>
      </c>
      <c r="J30" s="18">
        <v>2.28</v>
      </c>
      <c r="K30" s="18">
        <v>1.36</v>
      </c>
    </row>
    <row r="31" spans="1:11" ht="15.75" customHeight="1">
      <c r="A31" s="16" t="s">
        <v>168</v>
      </c>
      <c r="B31" s="18"/>
      <c r="C31" s="18"/>
      <c r="D31" s="18"/>
      <c r="E31" s="18"/>
      <c r="F31" s="18"/>
      <c r="G31" s="18"/>
      <c r="H31" s="18"/>
      <c r="I31" s="18"/>
      <c r="J31" s="31"/>
      <c r="K31" s="31"/>
    </row>
    <row r="32" spans="1:11" ht="15.75" customHeight="1">
      <c r="A32" s="20" t="s">
        <v>153</v>
      </c>
      <c r="B32" s="18">
        <v>0.34</v>
      </c>
      <c r="C32" s="18">
        <v>0.12</v>
      </c>
      <c r="D32" s="18">
        <v>0.65</v>
      </c>
      <c r="E32" s="18">
        <v>0.76</v>
      </c>
      <c r="F32" s="18">
        <v>0.8</v>
      </c>
      <c r="G32" s="18">
        <v>0.83</v>
      </c>
      <c r="H32" s="18">
        <v>0.93</v>
      </c>
      <c r="I32" s="18">
        <v>1.39</v>
      </c>
      <c r="J32" s="18">
        <v>1.34</v>
      </c>
      <c r="K32" s="18">
        <v>1.44</v>
      </c>
    </row>
    <row r="33" spans="1:11" ht="15.75" customHeight="1">
      <c r="A33" s="22" t="s">
        <v>154</v>
      </c>
      <c r="B33" s="18"/>
      <c r="C33" s="18"/>
      <c r="D33" s="18"/>
      <c r="E33" s="18"/>
      <c r="F33" s="18"/>
      <c r="G33" s="18"/>
      <c r="H33" s="18"/>
      <c r="I33" s="18"/>
      <c r="J33" s="18"/>
      <c r="K33" s="18"/>
    </row>
    <row r="34" spans="1:11" ht="15.75" customHeight="1">
      <c r="A34" s="15" t="s">
        <v>104</v>
      </c>
      <c r="B34" s="18">
        <v>0.74</v>
      </c>
      <c r="C34" s="18">
        <v>1.22</v>
      </c>
      <c r="D34" s="18">
        <v>1.8</v>
      </c>
      <c r="E34" s="18">
        <v>2.11</v>
      </c>
      <c r="F34" s="18">
        <v>2.22</v>
      </c>
      <c r="G34" s="18">
        <v>2.25</v>
      </c>
      <c r="H34" s="18">
        <v>2.28</v>
      </c>
      <c r="I34" s="18">
        <v>2.27</v>
      </c>
      <c r="J34" s="18">
        <v>3</v>
      </c>
      <c r="K34" s="18">
        <v>2.9</v>
      </c>
    </row>
    <row r="35" spans="1:11" ht="15.75" customHeight="1">
      <c r="A35" s="16" t="s">
        <v>145</v>
      </c>
      <c r="B35" s="18"/>
      <c r="C35" s="18"/>
      <c r="D35" s="18"/>
      <c r="E35" s="18"/>
      <c r="F35" s="18"/>
      <c r="G35" s="18"/>
      <c r="H35" s="18"/>
      <c r="I35" s="18"/>
      <c r="J35" s="18"/>
      <c r="K35" s="18"/>
    </row>
    <row r="36" spans="1:11" ht="15.75" customHeight="1">
      <c r="A36" s="15" t="s">
        <v>108</v>
      </c>
      <c r="B36" s="18" t="s">
        <v>78</v>
      </c>
      <c r="C36" s="18" t="s">
        <v>78</v>
      </c>
      <c r="D36" s="18" t="s">
        <v>78</v>
      </c>
      <c r="E36" s="18" t="s">
        <v>78</v>
      </c>
      <c r="F36" s="18" t="s">
        <v>78</v>
      </c>
      <c r="G36" s="18" t="s">
        <v>78</v>
      </c>
      <c r="H36" s="18">
        <v>0.84</v>
      </c>
      <c r="I36" s="18">
        <v>0.97</v>
      </c>
      <c r="J36" s="18">
        <v>1.13</v>
      </c>
      <c r="K36" s="18">
        <v>1.15</v>
      </c>
    </row>
    <row r="37" spans="1:11" ht="15.75" customHeight="1">
      <c r="A37" s="16" t="s">
        <v>146</v>
      </c>
      <c r="B37" s="14"/>
      <c r="C37" s="14"/>
      <c r="D37" s="14"/>
      <c r="E37" s="14"/>
      <c r="F37" s="14"/>
      <c r="G37" s="14"/>
      <c r="H37" s="14"/>
      <c r="I37" s="14"/>
      <c r="J37" s="14"/>
      <c r="K37" s="14"/>
    </row>
    <row r="38" spans="1:11" ht="15.75" customHeight="1">
      <c r="A38" s="20" t="s">
        <v>155</v>
      </c>
      <c r="B38" s="18" t="s">
        <v>78</v>
      </c>
      <c r="C38" s="18" t="s">
        <v>78</v>
      </c>
      <c r="D38" s="18" t="s">
        <v>78</v>
      </c>
      <c r="E38" s="18" t="s">
        <v>78</v>
      </c>
      <c r="F38" s="18" t="s">
        <v>78</v>
      </c>
      <c r="G38" s="18" t="s">
        <v>78</v>
      </c>
      <c r="H38" s="18">
        <v>1.59</v>
      </c>
      <c r="I38" s="18">
        <v>1.3</v>
      </c>
      <c r="J38" s="18">
        <v>1.32</v>
      </c>
      <c r="K38" s="18">
        <v>1.22</v>
      </c>
    </row>
    <row r="39" spans="1:11" ht="15.75" customHeight="1">
      <c r="A39" s="22" t="s">
        <v>159</v>
      </c>
      <c r="B39" s="18"/>
      <c r="C39" s="18"/>
      <c r="D39" s="18"/>
      <c r="E39" s="18"/>
      <c r="F39" s="18"/>
      <c r="G39" s="18"/>
      <c r="H39" s="18"/>
      <c r="I39" s="18"/>
      <c r="J39" s="18"/>
      <c r="K39" s="18"/>
    </row>
    <row r="40" spans="1:11" ht="15.75" customHeight="1">
      <c r="A40" s="15" t="s">
        <v>103</v>
      </c>
      <c r="B40" s="14" t="s">
        <v>78</v>
      </c>
      <c r="C40" s="14" t="s">
        <v>78</v>
      </c>
      <c r="D40" s="14" t="s">
        <v>78</v>
      </c>
      <c r="E40" s="14" t="s">
        <v>78</v>
      </c>
      <c r="F40" s="14" t="s">
        <v>78</v>
      </c>
      <c r="G40" s="14" t="s">
        <v>78</v>
      </c>
      <c r="H40" s="18">
        <v>2.21</v>
      </c>
      <c r="I40" s="18">
        <v>2.26</v>
      </c>
      <c r="J40" s="18">
        <v>2.94</v>
      </c>
      <c r="K40" s="18">
        <v>2.8</v>
      </c>
    </row>
    <row r="41" spans="1:11" ht="15.75" customHeight="1">
      <c r="A41" s="16" t="s">
        <v>143</v>
      </c>
      <c r="B41" s="14"/>
      <c r="C41" s="14"/>
      <c r="D41" s="14"/>
      <c r="E41" s="14"/>
      <c r="F41" s="14"/>
      <c r="G41" s="14"/>
      <c r="H41" s="14"/>
      <c r="I41" s="14"/>
      <c r="J41" s="14"/>
      <c r="K41" s="14"/>
    </row>
    <row r="42" spans="1:11" ht="15.75" customHeight="1">
      <c r="A42" s="15" t="s">
        <v>109</v>
      </c>
      <c r="B42" s="14" t="s">
        <v>78</v>
      </c>
      <c r="C42" s="14" t="s">
        <v>78</v>
      </c>
      <c r="D42" s="14" t="s">
        <v>78</v>
      </c>
      <c r="E42" s="14" t="s">
        <v>78</v>
      </c>
      <c r="F42" s="14" t="s">
        <v>78</v>
      </c>
      <c r="G42" s="14" t="s">
        <v>78</v>
      </c>
      <c r="H42" s="14" t="s">
        <v>78</v>
      </c>
      <c r="I42" s="18">
        <v>0.98</v>
      </c>
      <c r="J42" s="18">
        <v>0.85</v>
      </c>
      <c r="K42" s="18">
        <v>0.86</v>
      </c>
    </row>
    <row r="43" spans="1:11" ht="15.75" customHeight="1">
      <c r="A43" s="16" t="s">
        <v>144</v>
      </c>
      <c r="B43" s="14"/>
      <c r="C43" s="14"/>
      <c r="D43" s="14"/>
      <c r="E43" s="14"/>
      <c r="F43" s="14"/>
      <c r="G43" s="14"/>
      <c r="H43" s="14"/>
      <c r="I43" s="14"/>
      <c r="J43" s="14"/>
      <c r="K43" s="14"/>
    </row>
    <row r="44" spans="1:12" ht="15.75" customHeight="1">
      <c r="A44" s="15" t="s">
        <v>81</v>
      </c>
      <c r="B44" s="14" t="s">
        <v>78</v>
      </c>
      <c r="C44" s="14" t="s">
        <v>78</v>
      </c>
      <c r="D44" s="18" t="s">
        <v>78</v>
      </c>
      <c r="E44" s="18">
        <v>1.96</v>
      </c>
      <c r="F44" s="18">
        <v>2.14</v>
      </c>
      <c r="G44" s="18">
        <v>2.32</v>
      </c>
      <c r="H44" s="18">
        <v>2.49</v>
      </c>
      <c r="I44" s="18">
        <v>2.82</v>
      </c>
      <c r="J44" s="18">
        <v>3.11</v>
      </c>
      <c r="K44" s="18">
        <v>3.15</v>
      </c>
      <c r="L44" s="9"/>
    </row>
    <row r="45" spans="1:11" ht="15.75" customHeight="1">
      <c r="A45" s="16" t="s">
        <v>142</v>
      </c>
      <c r="B45" s="14"/>
      <c r="C45" s="14"/>
      <c r="D45" s="14"/>
      <c r="E45" s="14"/>
      <c r="F45" s="14"/>
      <c r="G45" s="14"/>
      <c r="H45" s="14"/>
      <c r="I45" s="14"/>
      <c r="J45" s="14"/>
      <c r="K45" s="14"/>
    </row>
    <row r="46" spans="1:11" ht="15.75" customHeight="1">
      <c r="A46" s="15" t="s">
        <v>82</v>
      </c>
      <c r="B46" s="18">
        <v>0</v>
      </c>
      <c r="C46" s="18">
        <v>0.79</v>
      </c>
      <c r="D46" s="18">
        <v>1.1</v>
      </c>
      <c r="E46" s="18">
        <v>1.32</v>
      </c>
      <c r="F46" s="18">
        <v>1.46</v>
      </c>
      <c r="G46" s="18">
        <v>1.46</v>
      </c>
      <c r="H46" s="18">
        <v>1.75</v>
      </c>
      <c r="I46" s="18">
        <v>2.08</v>
      </c>
      <c r="J46" s="18">
        <v>2.21</v>
      </c>
      <c r="K46" s="18">
        <v>2.17</v>
      </c>
    </row>
    <row r="47" spans="1:11" ht="15.75" customHeight="1">
      <c r="A47" s="16" t="s">
        <v>141</v>
      </c>
      <c r="B47" s="14"/>
      <c r="C47" s="14"/>
      <c r="D47" s="14"/>
      <c r="E47" s="14"/>
      <c r="F47" s="14"/>
      <c r="G47" s="14"/>
      <c r="H47" s="14"/>
      <c r="I47" s="14"/>
      <c r="J47" s="14"/>
      <c r="K47" s="14"/>
    </row>
    <row r="48" spans="1:11" ht="15.75" customHeight="1">
      <c r="A48" s="15" t="s">
        <v>83</v>
      </c>
      <c r="B48" s="18">
        <v>1.05</v>
      </c>
      <c r="C48" s="18">
        <v>1.21</v>
      </c>
      <c r="D48" s="18">
        <v>1.67</v>
      </c>
      <c r="E48" s="18">
        <v>2.85</v>
      </c>
      <c r="F48" s="18">
        <v>2.9</v>
      </c>
      <c r="G48" s="18">
        <v>3.34</v>
      </c>
      <c r="H48" s="18">
        <v>3.6</v>
      </c>
      <c r="I48" s="18">
        <v>4.18</v>
      </c>
      <c r="J48" s="18">
        <v>4.22</v>
      </c>
      <c r="K48" s="18">
        <v>4.23</v>
      </c>
    </row>
    <row r="49" spans="1:11" ht="15.75" customHeight="1">
      <c r="A49" s="16" t="s">
        <v>140</v>
      </c>
      <c r="B49" s="14"/>
      <c r="C49" s="14"/>
      <c r="D49" s="14"/>
      <c r="E49" s="14"/>
      <c r="F49" s="14"/>
      <c r="G49" s="14"/>
      <c r="H49" s="14"/>
      <c r="I49" s="14"/>
      <c r="J49" s="14"/>
      <c r="K49" s="14"/>
    </row>
    <row r="50" spans="1:11" ht="15.75" customHeight="1">
      <c r="A50" s="15" t="s">
        <v>160</v>
      </c>
      <c r="B50" s="18">
        <v>1.21</v>
      </c>
      <c r="C50" s="18">
        <v>0.69</v>
      </c>
      <c r="D50" s="18">
        <v>0.68</v>
      </c>
      <c r="E50" s="18">
        <v>1.5</v>
      </c>
      <c r="F50" s="18">
        <v>1.59</v>
      </c>
      <c r="G50" s="18">
        <v>2.06</v>
      </c>
      <c r="H50" s="18">
        <v>1.89</v>
      </c>
      <c r="I50" s="18">
        <v>2.19</v>
      </c>
      <c r="J50" s="18">
        <v>2.2</v>
      </c>
      <c r="K50" s="18">
        <v>2.22</v>
      </c>
    </row>
    <row r="51" spans="1:11" ht="15.75" customHeight="1">
      <c r="A51" s="16" t="s">
        <v>139</v>
      </c>
      <c r="B51" s="18"/>
      <c r="C51" s="18"/>
      <c r="D51" s="18"/>
      <c r="E51" s="18"/>
      <c r="F51" s="18"/>
      <c r="G51" s="18"/>
      <c r="H51" s="18"/>
      <c r="I51" s="18"/>
      <c r="J51" s="18"/>
      <c r="K51" s="18"/>
    </row>
    <row r="52" spans="1:11" ht="15.75" customHeight="1">
      <c r="A52" s="15" t="s">
        <v>169</v>
      </c>
      <c r="B52" s="18">
        <v>1.01</v>
      </c>
      <c r="C52" s="18">
        <v>0.2</v>
      </c>
      <c r="D52" s="18">
        <v>0.64</v>
      </c>
      <c r="E52" s="18">
        <v>0.78</v>
      </c>
      <c r="F52" s="18">
        <v>0.82</v>
      </c>
      <c r="G52" s="18">
        <v>0.83</v>
      </c>
      <c r="H52" s="18">
        <v>0.95</v>
      </c>
      <c r="I52" s="18">
        <v>1.3</v>
      </c>
      <c r="J52" s="18">
        <v>1.44</v>
      </c>
      <c r="K52" s="18">
        <v>1.47</v>
      </c>
    </row>
    <row r="53" spans="1:11" ht="15.75" customHeight="1">
      <c r="A53" s="16" t="s">
        <v>174</v>
      </c>
      <c r="B53" s="31"/>
      <c r="C53" s="31"/>
      <c r="D53" s="31"/>
      <c r="E53" s="31"/>
      <c r="F53" s="31"/>
      <c r="G53" s="31"/>
      <c r="H53" s="31"/>
      <c r="I53" s="31"/>
      <c r="J53" s="31"/>
      <c r="K53" s="31"/>
    </row>
    <row r="54" spans="1:11" ht="15.75" customHeight="1">
      <c r="A54" s="20" t="s">
        <v>173</v>
      </c>
      <c r="B54" s="18">
        <v>2.65</v>
      </c>
      <c r="C54" s="18">
        <v>2.4</v>
      </c>
      <c r="D54" s="18">
        <v>2.54</v>
      </c>
      <c r="E54" s="18">
        <v>2.82</v>
      </c>
      <c r="F54" s="18">
        <v>2.78</v>
      </c>
      <c r="G54" s="18">
        <v>2.82</v>
      </c>
      <c r="H54" s="18">
        <v>3</v>
      </c>
      <c r="I54" s="18">
        <v>3.12</v>
      </c>
      <c r="J54" s="18">
        <v>3.25</v>
      </c>
      <c r="K54" s="18">
        <v>3.24</v>
      </c>
    </row>
    <row r="55" spans="1:11" ht="15.75" customHeight="1">
      <c r="A55" s="19" t="s">
        <v>172</v>
      </c>
      <c r="B55" s="31"/>
      <c r="C55" s="31"/>
      <c r="D55" s="31"/>
      <c r="E55" s="31"/>
      <c r="F55" s="31"/>
      <c r="G55" s="31"/>
      <c r="H55" s="31"/>
      <c r="I55" s="31"/>
      <c r="J55" s="31"/>
      <c r="K55" s="31"/>
    </row>
    <row r="56" spans="1:11" ht="15.75" customHeight="1">
      <c r="A56" s="15" t="s">
        <v>170</v>
      </c>
      <c r="B56" s="18" t="s">
        <v>78</v>
      </c>
      <c r="C56" s="18" t="s">
        <v>78</v>
      </c>
      <c r="D56" s="18" t="s">
        <v>78</v>
      </c>
      <c r="E56" s="18" t="s">
        <v>78</v>
      </c>
      <c r="F56" s="18" t="s">
        <v>78</v>
      </c>
      <c r="G56" s="18" t="s">
        <v>78</v>
      </c>
      <c r="H56" s="18" t="s">
        <v>78</v>
      </c>
      <c r="I56" s="18">
        <v>1.66</v>
      </c>
      <c r="J56" s="18">
        <v>1.63</v>
      </c>
      <c r="K56" s="18">
        <v>1.57</v>
      </c>
    </row>
    <row r="57" spans="1:11" ht="15.75" customHeight="1">
      <c r="A57" s="25" t="s">
        <v>171</v>
      </c>
      <c r="B57" s="26"/>
      <c r="C57" s="26"/>
      <c r="D57" s="26"/>
      <c r="E57" s="26"/>
      <c r="F57" s="26"/>
      <c r="G57" s="26"/>
      <c r="H57" s="26"/>
      <c r="I57" s="26"/>
      <c r="J57" s="27"/>
      <c r="K57" s="26"/>
    </row>
    <row r="58" spans="1:11" ht="15">
      <c r="A58" s="15" t="s">
        <v>147</v>
      </c>
      <c r="B58" s="29"/>
      <c r="C58" s="30"/>
      <c r="D58" s="30"/>
      <c r="E58" s="30"/>
      <c r="F58" s="30"/>
      <c r="G58" s="30"/>
      <c r="H58" s="30"/>
      <c r="I58" s="30"/>
      <c r="J58" s="30"/>
      <c r="K58" s="29"/>
    </row>
    <row r="59" spans="1:11" ht="15">
      <c r="A59" s="15"/>
      <c r="B59" s="29"/>
      <c r="C59" s="17"/>
      <c r="D59" s="17"/>
      <c r="E59" s="17"/>
      <c r="F59" s="17"/>
      <c r="G59" s="17"/>
      <c r="H59" s="31"/>
      <c r="I59" s="31"/>
      <c r="J59" s="31"/>
      <c r="K59" s="29"/>
    </row>
    <row r="60" spans="1:11" ht="15">
      <c r="A60" s="15" t="s">
        <v>440</v>
      </c>
      <c r="B60" s="29"/>
      <c r="C60" s="17"/>
      <c r="D60" s="17"/>
      <c r="E60" s="17"/>
      <c r="F60" s="17"/>
      <c r="G60" s="17"/>
      <c r="H60" s="31"/>
      <c r="I60" s="31"/>
      <c r="J60" s="31"/>
      <c r="K60" s="29"/>
    </row>
    <row r="61" spans="1:11" ht="15">
      <c r="A61" s="15"/>
      <c r="B61" s="29"/>
      <c r="C61" s="17"/>
      <c r="D61" s="17"/>
      <c r="E61" s="17"/>
      <c r="F61" s="17"/>
      <c r="G61" s="17"/>
      <c r="H61" s="31"/>
      <c r="I61" s="31"/>
      <c r="J61" s="31"/>
      <c r="K61" s="29"/>
    </row>
    <row r="62" spans="1:11" ht="15">
      <c r="A62" s="15" t="s">
        <v>441</v>
      </c>
      <c r="B62" s="29"/>
      <c r="C62" s="17"/>
      <c r="D62" s="17"/>
      <c r="E62" s="17"/>
      <c r="F62" s="17"/>
      <c r="G62" s="17"/>
      <c r="H62" s="31"/>
      <c r="I62" s="31"/>
      <c r="J62" s="31"/>
      <c r="K62" s="29"/>
    </row>
    <row r="63" spans="8:11" ht="12.75">
      <c r="H63" s="6"/>
      <c r="I63" s="6"/>
      <c r="J63" s="6"/>
      <c r="K63" s="3"/>
    </row>
    <row r="64" spans="8:11" ht="12.75">
      <c r="H64" s="6"/>
      <c r="I64" s="6"/>
      <c r="J64" s="6"/>
      <c r="K64" s="3"/>
    </row>
    <row r="65" spans="8:11" ht="12.75">
      <c r="H65" s="6"/>
      <c r="I65" s="6"/>
      <c r="J65" s="6"/>
      <c r="K65" s="3"/>
    </row>
    <row r="66" spans="8:11" ht="12.75">
      <c r="H66" s="6"/>
      <c r="I66" s="6"/>
      <c r="J66" s="6"/>
      <c r="K66" s="3"/>
    </row>
    <row r="67" spans="8:11" ht="12.75">
      <c r="H67" s="6"/>
      <c r="I67" s="6"/>
      <c r="J67" s="6"/>
      <c r="K67" s="3"/>
    </row>
    <row r="68" spans="8:11" ht="12.75">
      <c r="H68" s="6"/>
      <c r="I68" s="6"/>
      <c r="J68" s="6"/>
      <c r="K68" s="3"/>
    </row>
    <row r="69" spans="8:11" ht="12.75">
      <c r="H69" s="6"/>
      <c r="I69" s="6"/>
      <c r="J69" s="6"/>
      <c r="K69" s="3"/>
    </row>
    <row r="70" spans="8:11" ht="12.75">
      <c r="H70" s="6"/>
      <c r="I70" s="6"/>
      <c r="J70" s="6"/>
      <c r="K70" s="3"/>
    </row>
  </sheetData>
  <printOptions/>
  <pageMargins left="0.75" right="0.75" top="1" bottom="1" header="0.5" footer="0.5"/>
  <pageSetup fitToHeight="1" fitToWidth="1"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J5" sqref="J5"/>
    </sheetView>
  </sheetViews>
  <sheetFormatPr defaultColWidth="11.421875" defaultRowHeight="12.75"/>
  <sheetData/>
  <printOptions/>
  <pageMargins left="0.75" right="0.75" top="1" bottom="1"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51"/>
  <sheetViews>
    <sheetView workbookViewId="0" topLeftCell="A1">
      <selection activeCell="A1" sqref="A1"/>
    </sheetView>
  </sheetViews>
  <sheetFormatPr defaultColWidth="11.421875" defaultRowHeight="15.75" customHeight="1"/>
  <cols>
    <col min="1" max="1" width="32.7109375" style="0" customWidth="1"/>
    <col min="2" max="12" width="8.28125" style="0" customWidth="1"/>
  </cols>
  <sheetData>
    <row r="1" spans="1:9" ht="15.75" customHeight="1">
      <c r="A1" s="10" t="s">
        <v>421</v>
      </c>
      <c r="B1" s="1"/>
      <c r="C1" s="1"/>
      <c r="D1" s="1"/>
      <c r="E1" s="1"/>
      <c r="G1" s="1"/>
      <c r="H1" s="1"/>
      <c r="I1" s="1"/>
    </row>
    <row r="2" spans="1:9" ht="15.75" customHeight="1">
      <c r="A2" s="11" t="s">
        <v>420</v>
      </c>
      <c r="C2" s="1"/>
      <c r="D2" s="1"/>
      <c r="E2" s="1"/>
      <c r="F2" s="1"/>
      <c r="G2" s="1"/>
      <c r="H2" s="1"/>
      <c r="I2" s="1"/>
    </row>
    <row r="3" spans="1:10" ht="15.75" customHeight="1">
      <c r="A3" s="230"/>
      <c r="B3" s="226"/>
      <c r="C3" s="226"/>
      <c r="D3" s="226"/>
      <c r="E3" s="227"/>
      <c r="F3" s="227"/>
      <c r="G3" s="227"/>
      <c r="H3" s="227"/>
      <c r="I3" s="227"/>
      <c r="J3" s="228"/>
    </row>
    <row r="4" spans="1:12" ht="15.75" customHeight="1">
      <c r="A4" s="229"/>
      <c r="B4" s="232">
        <v>35765</v>
      </c>
      <c r="C4" s="234">
        <v>35796</v>
      </c>
      <c r="D4" s="232" t="s">
        <v>403</v>
      </c>
      <c r="E4" s="232" t="s">
        <v>404</v>
      </c>
      <c r="F4" s="232" t="s">
        <v>405</v>
      </c>
      <c r="G4" s="232" t="s">
        <v>394</v>
      </c>
      <c r="H4" s="232" t="s">
        <v>406</v>
      </c>
      <c r="I4" s="232" t="s">
        <v>407</v>
      </c>
      <c r="J4" s="232" t="s">
        <v>408</v>
      </c>
      <c r="K4" s="221"/>
      <c r="L4" s="221"/>
    </row>
    <row r="5" spans="1:12" ht="15.75" customHeight="1">
      <c r="A5" s="84" t="s">
        <v>393</v>
      </c>
      <c r="B5" s="247">
        <v>30.394166666666667</v>
      </c>
      <c r="C5" s="248">
        <v>22.57077619047619</v>
      </c>
      <c r="D5" s="248">
        <v>20.419100000000004</v>
      </c>
      <c r="E5" s="248">
        <v>23.3767</v>
      </c>
      <c r="F5" s="248">
        <v>24.03458421052631</v>
      </c>
      <c r="G5" s="248">
        <v>21.391068421052623</v>
      </c>
      <c r="H5" s="248">
        <v>22.40835238095238</v>
      </c>
      <c r="I5" s="248">
        <v>15.089182608695653</v>
      </c>
      <c r="J5" s="248">
        <v>14.96024761904762</v>
      </c>
      <c r="K5" s="221"/>
      <c r="L5" s="221"/>
    </row>
    <row r="6" spans="1:12" ht="15.75" customHeight="1">
      <c r="A6" s="85" t="s">
        <v>402</v>
      </c>
      <c r="B6" s="247"/>
      <c r="C6" s="248"/>
      <c r="D6" s="248"/>
      <c r="E6" s="248"/>
      <c r="F6" s="248"/>
      <c r="G6" s="248"/>
      <c r="H6" s="248"/>
      <c r="I6" s="248"/>
      <c r="J6" s="248"/>
      <c r="K6" s="221"/>
      <c r="L6" s="221"/>
    </row>
    <row r="7" spans="1:12" ht="15.75" customHeight="1">
      <c r="A7" s="84" t="s">
        <v>396</v>
      </c>
      <c r="B7" s="247">
        <v>18.622442857142858</v>
      </c>
      <c r="C7" s="248">
        <v>17.58678571428571</v>
      </c>
      <c r="D7" s="248">
        <v>18.197670000000006</v>
      </c>
      <c r="E7" s="248">
        <v>18.94071363636364</v>
      </c>
      <c r="F7" s="248">
        <v>16.72136842105263</v>
      </c>
      <c r="G7" s="248">
        <v>15.253168421052633</v>
      </c>
      <c r="H7" s="248">
        <v>16.009009523809524</v>
      </c>
      <c r="I7" s="248">
        <v>15.441347826086961</v>
      </c>
      <c r="J7" s="248">
        <v>18.76727142857143</v>
      </c>
      <c r="K7" s="221"/>
      <c r="L7" s="221"/>
    </row>
    <row r="8" spans="1:12" ht="15.75" customHeight="1">
      <c r="A8" s="85" t="s">
        <v>426</v>
      </c>
      <c r="B8" s="247"/>
      <c r="C8" s="248"/>
      <c r="D8" s="248"/>
      <c r="E8" s="248"/>
      <c r="F8" s="248"/>
      <c r="G8" s="248"/>
      <c r="H8" s="248"/>
      <c r="I8" s="248"/>
      <c r="J8" s="248"/>
      <c r="K8" s="221"/>
      <c r="L8" s="221"/>
    </row>
    <row r="9" spans="1:12" ht="15.75" customHeight="1">
      <c r="A9" s="222" t="s">
        <v>399</v>
      </c>
      <c r="B9" s="247">
        <v>6.852142857142858</v>
      </c>
      <c r="C9" s="248">
        <v>7.755309523809522</v>
      </c>
      <c r="D9" s="248">
        <v>7.85578</v>
      </c>
      <c r="E9" s="248">
        <v>17.39345909090909</v>
      </c>
      <c r="F9" s="248">
        <v>9.903615789473685</v>
      </c>
      <c r="G9" s="248">
        <v>12.299526315789475</v>
      </c>
      <c r="H9" s="248">
        <v>9.226528571428574</v>
      </c>
      <c r="I9" s="248">
        <v>10.019126086956522</v>
      </c>
      <c r="J9" s="248">
        <v>6.70697619047619</v>
      </c>
      <c r="K9" s="221"/>
      <c r="L9" s="221"/>
    </row>
    <row r="10" spans="1:12" ht="15.75" customHeight="1">
      <c r="A10" s="237" t="s">
        <v>416</v>
      </c>
      <c r="B10" s="247"/>
      <c r="C10" s="248"/>
      <c r="D10" s="248"/>
      <c r="E10" s="248"/>
      <c r="F10" s="248"/>
      <c r="G10" s="248"/>
      <c r="H10" s="248"/>
      <c r="I10" s="248"/>
      <c r="J10" s="248"/>
      <c r="K10" s="221"/>
      <c r="L10" s="221"/>
    </row>
    <row r="11" spans="1:12" ht="15.75" customHeight="1">
      <c r="A11" s="222" t="s">
        <v>397</v>
      </c>
      <c r="B11" s="247">
        <v>5.2515142857142845</v>
      </c>
      <c r="C11" s="248">
        <v>5.204280952380951</v>
      </c>
      <c r="D11" s="248">
        <v>6.19301</v>
      </c>
      <c r="E11" s="248">
        <v>5.187018181818182</v>
      </c>
      <c r="F11" s="248">
        <v>5.920863157894736</v>
      </c>
      <c r="G11" s="248">
        <v>6.767721052631578</v>
      </c>
      <c r="H11" s="248">
        <v>5.661352380952382</v>
      </c>
      <c r="I11" s="248">
        <v>5.190926086956523</v>
      </c>
      <c r="J11" s="248">
        <v>5.285157142857143</v>
      </c>
      <c r="K11" s="221"/>
      <c r="L11" s="221"/>
    </row>
    <row r="12" spans="1:13" ht="15.75" customHeight="1">
      <c r="A12" s="237" t="s">
        <v>401</v>
      </c>
      <c r="B12" s="247"/>
      <c r="C12" s="248"/>
      <c r="D12" s="248"/>
      <c r="E12" s="248"/>
      <c r="F12" s="248"/>
      <c r="G12" s="248"/>
      <c r="H12" s="248"/>
      <c r="I12" s="248"/>
      <c r="J12" s="248"/>
      <c r="K12" s="114"/>
      <c r="L12" s="114"/>
      <c r="M12" s="17"/>
    </row>
    <row r="13" spans="1:13" ht="15.75" customHeight="1">
      <c r="A13" s="84" t="s">
        <v>395</v>
      </c>
      <c r="B13" s="247">
        <v>5.071138095238096</v>
      </c>
      <c r="C13" s="248">
        <v>4.263514285714284</v>
      </c>
      <c r="D13" s="248">
        <v>4.028025</v>
      </c>
      <c r="E13" s="248">
        <v>5.694550000000001</v>
      </c>
      <c r="F13" s="248">
        <v>4.600773684210526</v>
      </c>
      <c r="G13" s="248">
        <v>5.696047368421053</v>
      </c>
      <c r="H13" s="248">
        <v>5.2760428571428575</v>
      </c>
      <c r="I13" s="248">
        <v>4.029895652173913</v>
      </c>
      <c r="J13" s="248">
        <v>3.6757809523809524</v>
      </c>
      <c r="K13" s="114"/>
      <c r="L13" s="114"/>
      <c r="M13" s="17"/>
    </row>
    <row r="14" spans="1:13" ht="15.75" customHeight="1">
      <c r="A14" s="85" t="s">
        <v>427</v>
      </c>
      <c r="B14" s="247"/>
      <c r="C14" s="248"/>
      <c r="D14" s="248"/>
      <c r="E14" s="248"/>
      <c r="F14" s="248"/>
      <c r="G14" s="248"/>
      <c r="H14" s="248"/>
      <c r="I14" s="248"/>
      <c r="J14" s="248"/>
      <c r="K14" s="114"/>
      <c r="L14" s="114"/>
      <c r="M14" s="17"/>
    </row>
    <row r="15" spans="1:13" ht="15.75" customHeight="1">
      <c r="A15" s="222" t="s">
        <v>398</v>
      </c>
      <c r="B15" s="247">
        <v>1.4149940551628573</v>
      </c>
      <c r="C15" s="248">
        <v>0.8621810006054547</v>
      </c>
      <c r="D15" s="248">
        <v>0.8730323152402618</v>
      </c>
      <c r="E15" s="248">
        <v>0.8890437200279546</v>
      </c>
      <c r="F15" s="248">
        <v>1.0617996258150526</v>
      </c>
      <c r="G15" s="248">
        <v>0.9545768706675495</v>
      </c>
      <c r="H15" s="248">
        <v>1.0011118774081817</v>
      </c>
      <c r="I15" s="248">
        <v>1.0299336341908363</v>
      </c>
      <c r="J15" s="248">
        <v>1.0069596507907739</v>
      </c>
      <c r="K15" s="114"/>
      <c r="L15" s="114"/>
      <c r="M15" s="17"/>
    </row>
    <row r="16" spans="1:13" ht="15.75" customHeight="1">
      <c r="A16" s="237" t="s">
        <v>400</v>
      </c>
      <c r="B16" s="247"/>
      <c r="C16" s="248"/>
      <c r="D16" s="248"/>
      <c r="E16" s="248"/>
      <c r="F16" s="248"/>
      <c r="G16" s="248"/>
      <c r="H16" s="248"/>
      <c r="I16" s="248"/>
      <c r="J16" s="248"/>
      <c r="K16" s="114"/>
      <c r="L16" s="114"/>
      <c r="M16" s="17"/>
    </row>
    <row r="17" spans="1:13" ht="15.75" customHeight="1">
      <c r="A17" s="235" t="s">
        <v>413</v>
      </c>
      <c r="B17" s="250">
        <v>67.60639881706761</v>
      </c>
      <c r="C17" s="250">
        <v>58.24284766727211</v>
      </c>
      <c r="D17" s="250">
        <v>57.56661731524027</v>
      </c>
      <c r="E17" s="250">
        <v>71.48148462911887</v>
      </c>
      <c r="F17" s="250">
        <v>62.24300488897295</v>
      </c>
      <c r="G17" s="250">
        <v>62.36210844961491</v>
      </c>
      <c r="H17" s="250">
        <v>59.5823975916939</v>
      </c>
      <c r="I17" s="250">
        <v>50.80041189506041</v>
      </c>
      <c r="J17" s="250">
        <v>50.40239298412411</v>
      </c>
      <c r="K17" s="114"/>
      <c r="L17" s="114"/>
      <c r="M17" s="17"/>
    </row>
    <row r="18" spans="1:13" ht="15.75" customHeight="1">
      <c r="A18" s="202"/>
      <c r="B18" s="114"/>
      <c r="C18" s="114"/>
      <c r="D18" s="114"/>
      <c r="E18" s="114"/>
      <c r="F18" s="114"/>
      <c r="G18" s="114"/>
      <c r="H18" s="114"/>
      <c r="I18" s="114"/>
      <c r="J18" s="114"/>
      <c r="K18" s="114"/>
      <c r="L18" s="114"/>
      <c r="M18" s="17"/>
    </row>
    <row r="19" spans="1:13" ht="15.75" customHeight="1">
      <c r="A19" s="17"/>
      <c r="B19" s="115"/>
      <c r="C19" s="115"/>
      <c r="D19" s="115"/>
      <c r="E19" s="115"/>
      <c r="F19" s="115"/>
      <c r="G19" s="115"/>
      <c r="H19" s="115"/>
      <c r="I19" s="115"/>
      <c r="J19" s="114"/>
      <c r="K19" s="114"/>
      <c r="L19" s="114"/>
      <c r="M19" s="17"/>
    </row>
    <row r="20" spans="1:13" ht="15.75" customHeight="1">
      <c r="A20" s="28"/>
      <c r="B20" s="115" t="s">
        <v>409</v>
      </c>
      <c r="C20" s="115" t="s">
        <v>410</v>
      </c>
      <c r="D20" s="115" t="s">
        <v>411</v>
      </c>
      <c r="E20" s="115" t="s">
        <v>412</v>
      </c>
      <c r="F20" s="236">
        <v>36161</v>
      </c>
      <c r="G20" s="115" t="s">
        <v>403</v>
      </c>
      <c r="H20" s="115" t="s">
        <v>404</v>
      </c>
      <c r="I20" s="115" t="s">
        <v>405</v>
      </c>
      <c r="J20" s="113"/>
      <c r="K20" s="113"/>
      <c r="L20" s="113"/>
      <c r="M20" s="17"/>
    </row>
    <row r="21" spans="1:13" ht="15.75" customHeight="1">
      <c r="A21" s="84" t="s">
        <v>393</v>
      </c>
      <c r="B21" s="114">
        <v>18.55820909090909</v>
      </c>
      <c r="C21" s="114">
        <v>18.399604545454544</v>
      </c>
      <c r="D21" s="114">
        <v>11.910666666666668</v>
      </c>
      <c r="E21" s="114">
        <v>14.3505954545454</v>
      </c>
      <c r="F21" s="114">
        <v>21.499700000000004</v>
      </c>
      <c r="G21" s="114">
        <v>17.336174999999997</v>
      </c>
      <c r="H21" s="114">
        <v>68.50687826086957</v>
      </c>
      <c r="I21" s="114">
        <v>162.6313842105263</v>
      </c>
      <c r="J21" s="113"/>
      <c r="K21" s="113"/>
      <c r="L21" s="113"/>
      <c r="M21" s="17"/>
    </row>
    <row r="22" spans="1:13" ht="15.75" customHeight="1">
      <c r="A22" s="85" t="s">
        <v>402</v>
      </c>
      <c r="B22" s="114"/>
      <c r="C22" s="114"/>
      <c r="D22" s="114"/>
      <c r="E22" s="114"/>
      <c r="F22" s="114"/>
      <c r="G22" s="114"/>
      <c r="H22" s="114"/>
      <c r="I22" s="114"/>
      <c r="J22" s="113"/>
      <c r="K22" s="113"/>
      <c r="L22" s="113"/>
      <c r="M22" s="17"/>
    </row>
    <row r="23" spans="1:13" ht="15.75" customHeight="1">
      <c r="A23" s="84" t="s">
        <v>396</v>
      </c>
      <c r="B23" s="114">
        <v>19.746081818181818</v>
      </c>
      <c r="C23" s="114">
        <v>18.23975181818182</v>
      </c>
      <c r="D23" s="114">
        <v>19.91748571428571</v>
      </c>
      <c r="E23" s="114">
        <v>24.4962045454545</v>
      </c>
      <c r="F23" s="114">
        <v>27.305005140000002</v>
      </c>
      <c r="G23" s="114">
        <v>22.470119999999998</v>
      </c>
      <c r="H23" s="114">
        <v>17.25310434782609</v>
      </c>
      <c r="I23" s="114">
        <v>4.767326315789473</v>
      </c>
      <c r="J23" s="113"/>
      <c r="K23" s="113"/>
      <c r="L23" s="113"/>
      <c r="M23" s="17"/>
    </row>
    <row r="24" spans="1:13" ht="15.75" customHeight="1">
      <c r="A24" s="85" t="s">
        <v>426</v>
      </c>
      <c r="B24" s="114"/>
      <c r="C24" s="114"/>
      <c r="D24" s="114"/>
      <c r="E24" s="114"/>
      <c r="F24" s="114"/>
      <c r="G24" s="114"/>
      <c r="H24" s="114"/>
      <c r="I24" s="114"/>
      <c r="J24" s="113"/>
      <c r="K24" s="113"/>
      <c r="L24" s="113"/>
      <c r="M24" s="17"/>
    </row>
    <row r="25" spans="1:13" ht="15.75" customHeight="1">
      <c r="A25" s="222" t="s">
        <v>399</v>
      </c>
      <c r="B25" s="183">
        <v>12.16174090909091</v>
      </c>
      <c r="C25" s="183">
        <v>12.981263636363636</v>
      </c>
      <c r="D25" s="183">
        <v>18.635109523809522</v>
      </c>
      <c r="E25" s="183">
        <v>15.173940909090895</v>
      </c>
      <c r="F25" s="183">
        <v>11.474045</v>
      </c>
      <c r="G25" s="183">
        <v>8.139054999999999</v>
      </c>
      <c r="H25" s="183">
        <v>9.902995652173912</v>
      </c>
      <c r="I25" s="183">
        <v>9.455109356725147</v>
      </c>
      <c r="J25" s="113"/>
      <c r="K25" s="113"/>
      <c r="L25" s="113"/>
      <c r="M25" s="17"/>
    </row>
    <row r="26" spans="1:13" ht="15.75" customHeight="1">
      <c r="A26" s="237" t="s">
        <v>416</v>
      </c>
      <c r="B26" s="183"/>
      <c r="C26" s="183"/>
      <c r="D26" s="183"/>
      <c r="E26" s="183"/>
      <c r="F26" s="183"/>
      <c r="G26" s="183"/>
      <c r="H26" s="183"/>
      <c r="I26" s="183"/>
      <c r="J26" s="113"/>
      <c r="K26" s="113"/>
      <c r="L26" s="113"/>
      <c r="M26" s="17"/>
    </row>
    <row r="27" spans="1:13" ht="15.75" customHeight="1">
      <c r="A27" s="222" t="s">
        <v>397</v>
      </c>
      <c r="B27" s="114">
        <v>5.376086363636364</v>
      </c>
      <c r="C27" s="114">
        <v>3.4831075</v>
      </c>
      <c r="D27" s="114">
        <v>5.159352380952381</v>
      </c>
      <c r="E27" s="114">
        <v>4.723972727272719</v>
      </c>
      <c r="F27" s="114">
        <v>6.432895000000001</v>
      </c>
      <c r="G27" s="114">
        <v>5.4496199999999995</v>
      </c>
      <c r="H27" s="114">
        <v>5.115747826086957</v>
      </c>
      <c r="I27" s="114">
        <v>5.051268421052632</v>
      </c>
      <c r="J27" s="113"/>
      <c r="K27" s="113"/>
      <c r="L27" s="113"/>
      <c r="M27" s="17"/>
    </row>
    <row r="28" spans="1:13" ht="15.75" customHeight="1">
      <c r="A28" s="237" t="s">
        <v>401</v>
      </c>
      <c r="B28" s="114"/>
      <c r="C28" s="114"/>
      <c r="D28" s="114"/>
      <c r="E28" s="114"/>
      <c r="F28" s="114"/>
      <c r="G28" s="114"/>
      <c r="H28" s="114"/>
      <c r="I28" s="114"/>
      <c r="J28" s="113"/>
      <c r="K28" s="113"/>
      <c r="L28" s="113"/>
      <c r="M28" s="17"/>
    </row>
    <row r="29" spans="1:13" ht="15.75" customHeight="1">
      <c r="A29" s="84" t="s">
        <v>395</v>
      </c>
      <c r="B29" s="114">
        <v>5.056231818181818</v>
      </c>
      <c r="C29" s="114">
        <v>4.3026136363636365</v>
      </c>
      <c r="D29" s="114">
        <v>5.575914285714285</v>
      </c>
      <c r="E29" s="114">
        <v>5.17645909090909</v>
      </c>
      <c r="F29" s="114">
        <v>5.05775</v>
      </c>
      <c r="G29" s="114">
        <v>5.404255</v>
      </c>
      <c r="H29" s="114">
        <v>4.837591304347825</v>
      </c>
      <c r="I29" s="114">
        <v>5.212505263157896</v>
      </c>
      <c r="J29" s="114"/>
      <c r="K29" s="114"/>
      <c r="L29" s="114"/>
      <c r="M29" s="17"/>
    </row>
    <row r="30" spans="1:13" ht="15.75" customHeight="1">
      <c r="A30" s="85" t="s">
        <v>427</v>
      </c>
      <c r="B30" s="114"/>
      <c r="C30" s="114"/>
      <c r="D30" s="114"/>
      <c r="E30" s="114"/>
      <c r="F30" s="114"/>
      <c r="G30" s="114"/>
      <c r="H30" s="114"/>
      <c r="I30" s="114"/>
      <c r="J30" s="114"/>
      <c r="K30" s="114"/>
      <c r="L30" s="114"/>
      <c r="M30" s="17"/>
    </row>
    <row r="31" spans="1:13" ht="15.75" customHeight="1">
      <c r="A31" s="222" t="s">
        <v>398</v>
      </c>
      <c r="B31" s="114">
        <v>0.9948404917611887</v>
      </c>
      <c r="C31" s="114">
        <v>0.9411298245991884</v>
      </c>
      <c r="D31" s="114">
        <v>1.0789353690495238</v>
      </c>
      <c r="E31" s="114">
        <v>1.348513219268982</v>
      </c>
      <c r="F31" s="114">
        <v>0.8761243108260001</v>
      </c>
      <c r="G31" s="114">
        <v>0.8939387458345834</v>
      </c>
      <c r="H31" s="114">
        <v>0.9305924364975863</v>
      </c>
      <c r="I31" s="114">
        <v>0.9</v>
      </c>
      <c r="J31" s="111"/>
      <c r="K31" s="111"/>
      <c r="L31" s="114"/>
      <c r="M31" s="17"/>
    </row>
    <row r="32" spans="1:13" ht="15.75" customHeight="1">
      <c r="A32" s="237" t="s">
        <v>400</v>
      </c>
      <c r="B32" s="114"/>
      <c r="C32" s="114"/>
      <c r="D32" s="114"/>
      <c r="E32" s="114"/>
      <c r="F32" s="114"/>
      <c r="G32" s="114"/>
      <c r="H32" s="114"/>
      <c r="I32" s="114"/>
      <c r="J32" s="111"/>
      <c r="K32" s="111"/>
      <c r="L32" s="114"/>
      <c r="M32" s="17"/>
    </row>
    <row r="33" spans="1:13" ht="15.75" customHeight="1">
      <c r="A33" s="223" t="s">
        <v>413</v>
      </c>
      <c r="B33" s="251">
        <v>61.89319049176118</v>
      </c>
      <c r="C33" s="251">
        <v>58.34747096096282</v>
      </c>
      <c r="D33" s="251">
        <v>62.2774639404781</v>
      </c>
      <c r="E33" s="251">
        <v>65.26968594654159</v>
      </c>
      <c r="F33" s="251">
        <v>72.64551945082601</v>
      </c>
      <c r="G33" s="251">
        <v>59.693163745834575</v>
      </c>
      <c r="H33" s="251">
        <v>106.54690982780194</v>
      </c>
      <c r="I33" s="251">
        <v>188.01759356725148</v>
      </c>
      <c r="J33" s="114"/>
      <c r="K33" s="114"/>
      <c r="L33" s="114"/>
      <c r="M33" s="17"/>
    </row>
    <row r="34" spans="1:13" ht="15.75" customHeight="1">
      <c r="A34" s="17" t="s">
        <v>322</v>
      </c>
      <c r="B34" s="113"/>
      <c r="C34" s="113"/>
      <c r="D34" s="113"/>
      <c r="E34" s="113"/>
      <c r="F34" s="113"/>
      <c r="G34" s="113"/>
      <c r="H34" s="113"/>
      <c r="I34" s="113"/>
      <c r="J34" s="113"/>
      <c r="K34" s="113"/>
      <c r="L34" s="113"/>
      <c r="M34" s="17"/>
    </row>
    <row r="35" spans="1:13" ht="15.75" customHeight="1">
      <c r="A35" s="33"/>
      <c r="B35" s="183"/>
      <c r="C35" s="183"/>
      <c r="D35" s="183"/>
      <c r="E35" s="183"/>
      <c r="F35" s="231"/>
      <c r="G35" s="231"/>
      <c r="H35" s="231"/>
      <c r="I35" s="231"/>
      <c r="J35" s="231"/>
      <c r="K35" s="231"/>
      <c r="L35" s="183"/>
      <c r="M35" s="17"/>
    </row>
    <row r="36" spans="1:13" ht="15.75" customHeight="1">
      <c r="A36" s="17" t="s">
        <v>418</v>
      </c>
      <c r="B36" s="17"/>
      <c r="C36" s="17"/>
      <c r="D36" s="17"/>
      <c r="E36" s="17"/>
      <c r="F36" s="17"/>
      <c r="G36" s="17"/>
      <c r="H36" s="17"/>
      <c r="I36" s="17"/>
      <c r="J36" s="17"/>
      <c r="K36" s="17"/>
      <c r="L36" s="17"/>
      <c r="M36" s="17"/>
    </row>
    <row r="37" spans="2:13" ht="15.75" customHeight="1">
      <c r="B37" s="52"/>
      <c r="C37" s="52"/>
      <c r="D37" s="52"/>
      <c r="E37" s="52"/>
      <c r="F37" s="184"/>
      <c r="G37" s="184"/>
      <c r="H37" s="184"/>
      <c r="I37" s="184"/>
      <c r="J37" s="184"/>
      <c r="K37" s="184"/>
      <c r="L37" s="184"/>
      <c r="M37" s="17"/>
    </row>
    <row r="38" spans="1:13" ht="15.75" customHeight="1">
      <c r="A38" s="17" t="s">
        <v>419</v>
      </c>
      <c r="B38" s="17"/>
      <c r="C38" s="17"/>
      <c r="D38" s="17"/>
      <c r="E38" s="17"/>
      <c r="F38" s="17"/>
      <c r="G38" s="17"/>
      <c r="H38" s="17"/>
      <c r="I38" s="17"/>
      <c r="J38" s="17"/>
      <c r="K38" s="17"/>
      <c r="L38" s="17"/>
      <c r="M38" s="17"/>
    </row>
    <row r="39" spans="1:13" ht="15.75" customHeight="1">
      <c r="A39" s="17" t="s">
        <v>417</v>
      </c>
      <c r="B39" s="215"/>
      <c r="C39" s="215"/>
      <c r="D39" s="215"/>
      <c r="E39" s="215"/>
      <c r="F39" s="215"/>
      <c r="G39" s="215"/>
      <c r="H39" s="215"/>
      <c r="I39" s="215"/>
      <c r="J39" s="215"/>
      <c r="K39" s="215"/>
      <c r="L39" s="215"/>
      <c r="M39" s="17"/>
    </row>
    <row r="40" spans="1:13" ht="15.75" customHeight="1">
      <c r="A40" s="17"/>
      <c r="B40" s="163"/>
      <c r="C40" s="163"/>
      <c r="D40" s="163"/>
      <c r="E40" s="163"/>
      <c r="F40" s="163"/>
      <c r="G40" s="17"/>
      <c r="H40" s="17"/>
      <c r="I40" s="17"/>
      <c r="J40" s="17"/>
      <c r="K40" s="17"/>
      <c r="L40" s="17"/>
      <c r="M40" s="17"/>
    </row>
    <row r="41" spans="1:13" ht="15.75" customHeight="1">
      <c r="A41" s="17"/>
      <c r="B41" s="163"/>
      <c r="C41" s="163"/>
      <c r="D41" s="163"/>
      <c r="E41" s="163"/>
      <c r="F41" s="163"/>
      <c r="G41" s="17"/>
      <c r="H41" s="17"/>
      <c r="I41" s="17"/>
      <c r="J41" s="17"/>
      <c r="K41" s="17"/>
      <c r="L41" s="17"/>
      <c r="M41" s="17"/>
    </row>
    <row r="42" spans="1:13" ht="15.75" customHeight="1">
      <c r="A42" s="17"/>
      <c r="B42" s="163"/>
      <c r="C42" s="163"/>
      <c r="D42" s="163"/>
      <c r="E42" s="163"/>
      <c r="F42" s="163"/>
      <c r="G42" s="17"/>
      <c r="H42" s="17"/>
      <c r="I42" s="17"/>
      <c r="J42" s="17"/>
      <c r="K42" s="17"/>
      <c r="L42" s="17"/>
      <c r="M42" s="17"/>
    </row>
    <row r="43" spans="1:13" ht="15.75" customHeight="1">
      <c r="A43" s="17"/>
      <c r="B43" s="163"/>
      <c r="C43" s="163"/>
      <c r="D43" s="163"/>
      <c r="E43" s="163"/>
      <c r="F43" s="163"/>
      <c r="G43" s="17"/>
      <c r="H43" s="17"/>
      <c r="I43" s="17"/>
      <c r="J43" s="17"/>
      <c r="K43" s="17"/>
      <c r="L43" s="17"/>
      <c r="M43" s="17"/>
    </row>
    <row r="44" spans="1:13" ht="15.75" customHeight="1">
      <c r="A44" s="17"/>
      <c r="B44" s="163"/>
      <c r="C44" s="163"/>
      <c r="D44" s="163"/>
      <c r="E44" s="163"/>
      <c r="F44" s="163"/>
      <c r="G44" s="17"/>
      <c r="H44" s="17"/>
      <c r="I44" s="17"/>
      <c r="J44" s="17"/>
      <c r="K44" s="17"/>
      <c r="L44" s="17"/>
      <c r="M44" s="17"/>
    </row>
    <row r="45" spans="2:6" ht="15.75" customHeight="1">
      <c r="B45" s="164"/>
      <c r="C45" s="164"/>
      <c r="D45" s="164"/>
      <c r="E45" s="164"/>
      <c r="F45" s="164"/>
    </row>
    <row r="46" spans="2:6" ht="15.75" customHeight="1">
      <c r="B46" s="164"/>
      <c r="C46" s="164"/>
      <c r="D46" s="164"/>
      <c r="E46" s="164"/>
      <c r="F46" s="164"/>
    </row>
    <row r="47" spans="2:6" ht="15.75" customHeight="1">
      <c r="B47" s="164"/>
      <c r="C47" s="164"/>
      <c r="D47" s="164"/>
      <c r="E47" s="164"/>
      <c r="F47" s="164"/>
    </row>
    <row r="48" spans="2:6" ht="15.75" customHeight="1">
      <c r="B48" s="164"/>
      <c r="C48" s="164"/>
      <c r="D48" s="164"/>
      <c r="E48" s="164"/>
      <c r="F48" s="164"/>
    </row>
    <row r="49" spans="2:6" ht="15.75" customHeight="1">
      <c r="B49" s="164"/>
      <c r="C49" s="164"/>
      <c r="D49" s="164"/>
      <c r="E49" s="164"/>
      <c r="F49" s="164"/>
    </row>
    <row r="50" spans="2:6" ht="15.75" customHeight="1">
      <c r="B50" s="164"/>
      <c r="C50" s="164"/>
      <c r="D50" s="164"/>
      <c r="E50" s="164"/>
      <c r="F50" s="164"/>
    </row>
    <row r="51" spans="2:6" ht="15.75" customHeight="1">
      <c r="B51" s="164"/>
      <c r="C51" s="164"/>
      <c r="D51" s="164"/>
      <c r="E51" s="164"/>
      <c r="F51" s="164"/>
    </row>
  </sheetData>
  <printOptions/>
  <pageMargins left="0.75" right="0.75" top="1" bottom="1" header="0.5" footer="0.5"/>
  <pageSetup fitToHeight="1" fitToWidth="1" horizontalDpi="600" verticalDpi="600" orientation="portrait" paperSize="9" scale="79" r:id="rId1"/>
</worksheet>
</file>

<file path=xl/worksheets/sheet30.xml><?xml version="1.0" encoding="utf-8"?>
<worksheet xmlns="http://schemas.openxmlformats.org/spreadsheetml/2006/main" xmlns:r="http://schemas.openxmlformats.org/officeDocument/2006/relationships">
  <sheetPr>
    <pageSetUpPr fitToPage="1"/>
  </sheetPr>
  <dimension ref="A1:Z37"/>
  <sheetViews>
    <sheetView workbookViewId="0" topLeftCell="A1">
      <selection activeCell="A1" sqref="A1"/>
    </sheetView>
  </sheetViews>
  <sheetFormatPr defaultColWidth="11.421875" defaultRowHeight="12.75"/>
  <cols>
    <col min="1" max="1" width="42.00390625" style="0" customWidth="1"/>
    <col min="2" max="7" width="12.7109375" style="0" customWidth="1"/>
  </cols>
  <sheetData>
    <row r="1" ht="15.75" customHeight="1">
      <c r="A1" s="10" t="s">
        <v>181</v>
      </c>
    </row>
    <row r="2" spans="1:9" ht="15.75" customHeight="1">
      <c r="A2" s="10" t="s">
        <v>180</v>
      </c>
      <c r="B2" s="1"/>
      <c r="C2" s="1"/>
      <c r="D2" s="1"/>
      <c r="E2" s="1"/>
      <c r="F2" s="1"/>
      <c r="G2" s="1"/>
      <c r="H2" s="1"/>
      <c r="I2" s="1"/>
    </row>
    <row r="3" spans="1:26" s="7" customFormat="1" ht="15.75" customHeight="1">
      <c r="A3" s="41"/>
      <c r="B3" s="34"/>
      <c r="C3" s="34"/>
      <c r="D3" s="34"/>
      <c r="E3" s="34"/>
      <c r="F3" s="34"/>
      <c r="G3" s="34"/>
      <c r="H3" s="1"/>
      <c r="I3" s="1"/>
      <c r="J3" s="1"/>
      <c r="K3" s="1"/>
      <c r="L3" s="1"/>
      <c r="M3" s="1"/>
      <c r="N3" s="1"/>
      <c r="O3" s="1"/>
      <c r="P3" s="1"/>
      <c r="Q3" s="1"/>
      <c r="R3" s="1"/>
      <c r="S3" s="1"/>
      <c r="T3" s="1"/>
      <c r="U3" s="1"/>
      <c r="V3" s="1"/>
      <c r="W3" s="1"/>
      <c r="X3" s="1"/>
      <c r="Y3" s="1"/>
      <c r="Z3" s="1"/>
    </row>
    <row r="4" spans="1:26" ht="15.75" customHeight="1">
      <c r="A4" s="13"/>
      <c r="B4" s="263" t="s">
        <v>112</v>
      </c>
      <c r="C4" s="263"/>
      <c r="D4" s="263" t="s">
        <v>115</v>
      </c>
      <c r="E4" s="263"/>
      <c r="F4" s="23" t="s">
        <v>113</v>
      </c>
      <c r="G4" s="23" t="s">
        <v>114</v>
      </c>
      <c r="H4" s="1"/>
      <c r="I4" s="1"/>
      <c r="J4" s="1"/>
      <c r="K4" s="1"/>
      <c r="L4" s="1"/>
      <c r="M4" s="1"/>
      <c r="N4" s="1"/>
      <c r="O4" s="1"/>
      <c r="P4" s="1"/>
      <c r="Q4" s="1"/>
      <c r="R4" s="1"/>
      <c r="S4" s="1"/>
      <c r="T4" s="1"/>
      <c r="U4" s="1"/>
      <c r="V4" s="1"/>
      <c r="W4" s="1"/>
      <c r="X4" s="1"/>
      <c r="Y4" s="1"/>
      <c r="Z4" s="1"/>
    </row>
    <row r="5" spans="1:9" ht="15.75" customHeight="1">
      <c r="A5" s="13"/>
      <c r="B5" s="263" t="s">
        <v>188</v>
      </c>
      <c r="C5" s="263"/>
      <c r="D5" s="263" t="s">
        <v>189</v>
      </c>
      <c r="E5" s="263"/>
      <c r="F5" s="23" t="s">
        <v>190</v>
      </c>
      <c r="G5" s="23" t="s">
        <v>191</v>
      </c>
      <c r="H5" s="1"/>
      <c r="I5" s="1"/>
    </row>
    <row r="6" spans="1:9" ht="15.75" customHeight="1">
      <c r="A6" s="32"/>
      <c r="B6" s="36">
        <v>35796</v>
      </c>
      <c r="C6" s="36">
        <v>36161</v>
      </c>
      <c r="D6" s="36">
        <v>35796</v>
      </c>
      <c r="E6" s="36">
        <v>36161</v>
      </c>
      <c r="F6" s="36">
        <v>36161</v>
      </c>
      <c r="G6" s="36">
        <v>36161</v>
      </c>
      <c r="H6" s="1"/>
      <c r="I6" s="1"/>
    </row>
    <row r="7" spans="1:8" ht="15.75" customHeight="1">
      <c r="A7" s="17"/>
      <c r="B7" s="31"/>
      <c r="C7" s="31"/>
      <c r="D7" s="31"/>
      <c r="E7" s="31"/>
      <c r="F7" s="31"/>
      <c r="G7" s="31"/>
      <c r="H7" s="2"/>
    </row>
    <row r="8" spans="1:8" ht="15.75" customHeight="1">
      <c r="A8" s="13" t="s">
        <v>110</v>
      </c>
      <c r="B8" s="31"/>
      <c r="C8" s="31"/>
      <c r="D8" s="31"/>
      <c r="E8" s="31"/>
      <c r="F8" s="31"/>
      <c r="G8" s="31"/>
      <c r="H8" s="2"/>
    </row>
    <row r="9" spans="1:8" ht="15.75" customHeight="1">
      <c r="A9" s="33" t="s">
        <v>184</v>
      </c>
      <c r="B9" s="31"/>
      <c r="C9" s="31"/>
      <c r="D9" s="31"/>
      <c r="E9" s="31"/>
      <c r="F9" s="31"/>
      <c r="G9" s="31"/>
      <c r="H9" s="2"/>
    </row>
    <row r="10" spans="1:8" ht="15.75" customHeight="1">
      <c r="A10" s="33"/>
      <c r="B10" s="31"/>
      <c r="C10" s="31"/>
      <c r="D10" s="31"/>
      <c r="E10" s="31"/>
      <c r="F10" s="31"/>
      <c r="G10" s="31"/>
      <c r="H10" s="2"/>
    </row>
    <row r="11" spans="1:8" ht="15.75" customHeight="1">
      <c r="A11" s="15" t="s">
        <v>182</v>
      </c>
      <c r="B11" s="37">
        <v>85.41</v>
      </c>
      <c r="C11" s="37">
        <v>103.28</v>
      </c>
      <c r="D11" s="37">
        <v>58.69</v>
      </c>
      <c r="E11" s="37">
        <v>60.85</v>
      </c>
      <c r="F11" s="38" t="s">
        <v>117</v>
      </c>
      <c r="G11" s="38" t="s">
        <v>118</v>
      </c>
      <c r="H11" s="2"/>
    </row>
    <row r="12" spans="1:8" ht="15.75" customHeight="1">
      <c r="A12" s="15" t="s">
        <v>111</v>
      </c>
      <c r="B12" s="37">
        <v>130.93</v>
      </c>
      <c r="C12" s="38" t="s">
        <v>116</v>
      </c>
      <c r="D12" s="37">
        <v>64.68</v>
      </c>
      <c r="E12" s="37">
        <v>72.91</v>
      </c>
      <c r="F12" s="38" t="s">
        <v>119</v>
      </c>
      <c r="G12" s="38" t="s">
        <v>120</v>
      </c>
      <c r="H12" s="2"/>
    </row>
    <row r="13" spans="1:8" ht="15.75" customHeight="1">
      <c r="A13" s="15"/>
      <c r="B13" s="37"/>
      <c r="C13" s="37"/>
      <c r="D13" s="37"/>
      <c r="E13" s="37"/>
      <c r="F13" s="37"/>
      <c r="G13" s="37"/>
      <c r="H13" s="2"/>
    </row>
    <row r="14" spans="1:8" ht="15.75" customHeight="1">
      <c r="A14" s="13" t="s">
        <v>121</v>
      </c>
      <c r="B14" s="37"/>
      <c r="C14" s="37"/>
      <c r="D14" s="37"/>
      <c r="E14" s="37"/>
      <c r="F14" s="37"/>
      <c r="G14" s="37"/>
      <c r="H14" s="2"/>
    </row>
    <row r="15" spans="1:8" ht="15.75" customHeight="1">
      <c r="A15" s="33" t="s">
        <v>121</v>
      </c>
      <c r="B15" s="37"/>
      <c r="C15" s="37"/>
      <c r="D15" s="37"/>
      <c r="E15" s="37"/>
      <c r="F15" s="37"/>
      <c r="G15" s="37"/>
      <c r="H15" s="2"/>
    </row>
    <row r="16" spans="1:8" ht="15.75" customHeight="1">
      <c r="A16" s="33"/>
      <c r="B16" s="37"/>
      <c r="C16" s="37"/>
      <c r="D16" s="37"/>
      <c r="E16" s="37"/>
      <c r="F16" s="37"/>
      <c r="G16" s="37"/>
      <c r="H16" s="2"/>
    </row>
    <row r="17" spans="1:8" ht="15.75" customHeight="1">
      <c r="A17" s="23" t="s">
        <v>185</v>
      </c>
      <c r="B17" s="37"/>
      <c r="C17" s="37"/>
      <c r="D17" s="37"/>
      <c r="E17" s="37"/>
      <c r="F17" s="37"/>
      <c r="G17" s="37"/>
      <c r="H17" s="2"/>
    </row>
    <row r="18" spans="1:8" ht="15.75" customHeight="1">
      <c r="A18" s="16" t="s">
        <v>186</v>
      </c>
      <c r="B18" s="37"/>
      <c r="C18" s="37"/>
      <c r="D18" s="37"/>
      <c r="E18" s="37"/>
      <c r="F18" s="37"/>
      <c r="G18" s="37"/>
      <c r="H18" s="2"/>
    </row>
    <row r="19" spans="1:8" ht="15.75" customHeight="1">
      <c r="A19" s="16"/>
      <c r="B19" s="37"/>
      <c r="C19" s="37"/>
      <c r="D19" s="37"/>
      <c r="E19" s="37"/>
      <c r="F19" s="37"/>
      <c r="G19" s="37"/>
      <c r="H19" s="2"/>
    </row>
    <row r="20" spans="1:8" ht="15.75" customHeight="1">
      <c r="A20" s="15" t="s">
        <v>183</v>
      </c>
      <c r="B20" s="37">
        <v>59.82</v>
      </c>
      <c r="C20" s="37">
        <v>72.36</v>
      </c>
      <c r="D20" s="37">
        <v>38.17</v>
      </c>
      <c r="E20" s="37">
        <v>45.97</v>
      </c>
      <c r="F20" s="38" t="s">
        <v>117</v>
      </c>
      <c r="G20" s="38" t="s">
        <v>124</v>
      </c>
      <c r="H20" s="2"/>
    </row>
    <row r="21" spans="1:8" ht="15.75" customHeight="1">
      <c r="A21" s="15" t="s">
        <v>111</v>
      </c>
      <c r="B21" s="37">
        <v>84.05</v>
      </c>
      <c r="C21" s="38" t="s">
        <v>122</v>
      </c>
      <c r="D21" s="37">
        <v>39.12</v>
      </c>
      <c r="E21" s="37">
        <v>46.68</v>
      </c>
      <c r="F21" s="38" t="s">
        <v>123</v>
      </c>
      <c r="G21" s="38" t="s">
        <v>125</v>
      </c>
      <c r="H21" s="2"/>
    </row>
    <row r="22" spans="1:8" ht="15.75" customHeight="1">
      <c r="A22" s="15"/>
      <c r="B22" s="37"/>
      <c r="C22" s="37"/>
      <c r="D22" s="37"/>
      <c r="E22" s="37"/>
      <c r="F22" s="37"/>
      <c r="G22" s="37"/>
      <c r="H22" s="2"/>
    </row>
    <row r="23" spans="1:8" ht="15.75" customHeight="1">
      <c r="A23" s="15" t="s">
        <v>126</v>
      </c>
      <c r="B23" s="37"/>
      <c r="C23" s="37"/>
      <c r="D23" s="37"/>
      <c r="E23" s="37"/>
      <c r="F23" s="37"/>
      <c r="G23" s="37"/>
      <c r="H23" s="2"/>
    </row>
    <row r="24" spans="1:8" ht="15.75" customHeight="1">
      <c r="A24" s="16" t="s">
        <v>187</v>
      </c>
      <c r="B24" s="37"/>
      <c r="C24" s="37"/>
      <c r="D24" s="37"/>
      <c r="E24" s="37"/>
      <c r="F24" s="37"/>
      <c r="G24" s="37"/>
      <c r="H24" s="2"/>
    </row>
    <row r="25" spans="1:8" ht="15.75" customHeight="1">
      <c r="A25" s="15"/>
      <c r="B25" s="37"/>
      <c r="C25" s="37"/>
      <c r="D25" s="37"/>
      <c r="E25" s="37"/>
      <c r="F25" s="37"/>
      <c r="G25" s="37"/>
      <c r="H25" s="2"/>
    </row>
    <row r="26" spans="1:8" ht="15.75" customHeight="1">
      <c r="A26" s="15" t="s">
        <v>127</v>
      </c>
      <c r="B26" s="37">
        <v>225.89</v>
      </c>
      <c r="C26" s="37">
        <v>242.63</v>
      </c>
      <c r="D26" s="37">
        <v>228.96</v>
      </c>
      <c r="E26" s="37">
        <v>232.56</v>
      </c>
      <c r="F26" s="38" t="s">
        <v>129</v>
      </c>
      <c r="G26" s="38" t="s">
        <v>130</v>
      </c>
      <c r="H26" s="2"/>
    </row>
    <row r="27" spans="1:8" ht="15.75" customHeight="1">
      <c r="A27" s="15" t="s">
        <v>128</v>
      </c>
      <c r="B27" s="37">
        <v>332.02</v>
      </c>
      <c r="C27" s="37">
        <v>356.33</v>
      </c>
      <c r="D27" s="37">
        <v>287.57</v>
      </c>
      <c r="E27" s="37">
        <v>302.35</v>
      </c>
      <c r="F27" s="38" t="s">
        <v>129</v>
      </c>
      <c r="G27" s="38" t="s">
        <v>131</v>
      </c>
      <c r="H27" s="2"/>
    </row>
    <row r="28" spans="1:8" ht="15.75" customHeight="1">
      <c r="A28" s="34" t="s">
        <v>133</v>
      </c>
      <c r="B28" s="39">
        <v>477.58</v>
      </c>
      <c r="C28" s="39">
        <v>521.53</v>
      </c>
      <c r="D28" s="39">
        <v>384.42</v>
      </c>
      <c r="E28" s="39">
        <v>416.84</v>
      </c>
      <c r="F28" s="40" t="s">
        <v>129</v>
      </c>
      <c r="G28" s="40" t="s">
        <v>132</v>
      </c>
      <c r="H28" s="2"/>
    </row>
    <row r="29" spans="1:8" ht="15.75" customHeight="1">
      <c r="A29" s="15" t="s">
        <v>192</v>
      </c>
      <c r="B29" s="30"/>
      <c r="C29" s="30"/>
      <c r="D29" s="30"/>
      <c r="E29" s="30"/>
      <c r="F29" s="30"/>
      <c r="G29" s="30"/>
      <c r="H29" s="2"/>
    </row>
    <row r="30" spans="1:8" ht="15.75" customHeight="1">
      <c r="A30" s="15"/>
      <c r="B30" s="30"/>
      <c r="C30" s="30"/>
      <c r="D30" s="30"/>
      <c r="E30" s="30"/>
      <c r="F30" s="30"/>
      <c r="G30" s="30"/>
      <c r="H30" s="2"/>
    </row>
    <row r="31" spans="1:8" ht="15.75" customHeight="1">
      <c r="A31" s="15"/>
      <c r="B31" s="30"/>
      <c r="C31" s="30"/>
      <c r="D31" s="30"/>
      <c r="E31" s="30"/>
      <c r="F31" s="30"/>
      <c r="G31" s="30"/>
      <c r="H31" s="2"/>
    </row>
    <row r="32" spans="1:8" ht="15.75" customHeight="1">
      <c r="A32" s="15"/>
      <c r="B32" s="30"/>
      <c r="C32" s="30"/>
      <c r="D32" s="30"/>
      <c r="E32" s="30"/>
      <c r="F32" s="30"/>
      <c r="G32" s="30"/>
      <c r="H32" s="2"/>
    </row>
    <row r="33" spans="1:8" ht="15.75" customHeight="1">
      <c r="A33" s="15"/>
      <c r="B33" s="30"/>
      <c r="C33" s="30"/>
      <c r="D33" s="30"/>
      <c r="E33" s="30"/>
      <c r="F33" s="30"/>
      <c r="G33" s="30"/>
      <c r="H33" s="2"/>
    </row>
    <row r="34" spans="1:8" ht="15.75" customHeight="1">
      <c r="A34" s="17"/>
      <c r="B34" s="30"/>
      <c r="C34" s="35"/>
      <c r="D34" s="35"/>
      <c r="E34" s="35"/>
      <c r="F34" s="35"/>
      <c r="G34" s="35"/>
      <c r="H34" s="2"/>
    </row>
    <row r="35" spans="1:8" ht="15.75" customHeight="1">
      <c r="A35" s="19"/>
      <c r="B35" s="43"/>
      <c r="C35" s="43"/>
      <c r="D35" s="43"/>
      <c r="E35" s="43"/>
      <c r="F35" s="43"/>
      <c r="G35" s="44"/>
      <c r="H35" s="2"/>
    </row>
    <row r="36" spans="1:7" ht="15.75" customHeight="1">
      <c r="A36" s="19"/>
      <c r="B36" s="19"/>
      <c r="C36" s="19"/>
      <c r="D36" s="19"/>
      <c r="E36" s="19"/>
      <c r="F36" s="19"/>
      <c r="G36" s="45"/>
    </row>
    <row r="37" spans="1:7" ht="15.75" customHeight="1">
      <c r="A37" s="19"/>
      <c r="B37" s="19"/>
      <c r="C37" s="19"/>
      <c r="D37" s="19"/>
      <c r="E37" s="19"/>
      <c r="F37" s="19"/>
      <c r="G37" s="45"/>
    </row>
    <row r="38" ht="15.75" customHeight="1"/>
  </sheetData>
  <mergeCells count="4">
    <mergeCell ref="B4:C4"/>
    <mergeCell ref="D4:E4"/>
    <mergeCell ref="B5:C5"/>
    <mergeCell ref="D5:E5"/>
  </mergeCells>
  <printOptions/>
  <pageMargins left="0.75" right="0.75" top="1" bottom="1" header="0.5" footer="0.5"/>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57"/>
  <sheetViews>
    <sheetView workbookViewId="0" topLeftCell="A1">
      <selection activeCell="A1" sqref="A1"/>
    </sheetView>
  </sheetViews>
  <sheetFormatPr defaultColWidth="11.421875" defaultRowHeight="15.75" customHeight="1"/>
  <cols>
    <col min="1" max="1" width="29.7109375" style="0" customWidth="1"/>
    <col min="2" max="12" width="8.28125" style="0" customWidth="1"/>
  </cols>
  <sheetData>
    <row r="1" spans="1:9" ht="15.75" customHeight="1">
      <c r="A1" s="10" t="s">
        <v>422</v>
      </c>
      <c r="B1" s="1"/>
      <c r="C1" s="1"/>
      <c r="D1" s="1"/>
      <c r="E1" s="1"/>
      <c r="G1" s="1"/>
      <c r="H1" s="1"/>
      <c r="I1" s="1"/>
    </row>
    <row r="2" spans="1:9" ht="15.75" customHeight="1">
      <c r="A2" s="11" t="s">
        <v>423</v>
      </c>
      <c r="C2" s="1"/>
      <c r="D2" s="1"/>
      <c r="E2" s="1"/>
      <c r="F2" s="1"/>
      <c r="G2" s="1"/>
      <c r="H2" s="1"/>
      <c r="I2" s="1"/>
    </row>
    <row r="3" spans="1:10" ht="15.75" customHeight="1">
      <c r="A3" s="230"/>
      <c r="B3" s="226"/>
      <c r="C3" s="226"/>
      <c r="D3" s="226"/>
      <c r="E3" s="227"/>
      <c r="F3" s="227"/>
      <c r="G3" s="227"/>
      <c r="H3" s="227"/>
      <c r="I3" s="227"/>
      <c r="J3" s="228"/>
    </row>
    <row r="4" spans="1:12" ht="15.75" customHeight="1">
      <c r="A4" s="229"/>
      <c r="B4" s="238">
        <v>35891</v>
      </c>
      <c r="C4" s="239">
        <v>35892</v>
      </c>
      <c r="D4" s="238">
        <v>35893</v>
      </c>
      <c r="E4" s="238">
        <v>35894</v>
      </c>
      <c r="F4" s="238">
        <v>35897</v>
      </c>
      <c r="G4" s="238">
        <v>35898</v>
      </c>
      <c r="H4" s="238">
        <v>35899</v>
      </c>
      <c r="I4" s="238">
        <v>35900</v>
      </c>
      <c r="J4" s="238">
        <v>35901</v>
      </c>
      <c r="K4" s="242">
        <v>35904</v>
      </c>
      <c r="L4" s="221"/>
    </row>
    <row r="5" spans="1:12" ht="15.75" customHeight="1">
      <c r="A5" s="240" t="s">
        <v>393</v>
      </c>
      <c r="B5" s="247">
        <v>221.0216</v>
      </c>
      <c r="C5" s="248">
        <v>49.385</v>
      </c>
      <c r="D5" s="248">
        <v>157.7011</v>
      </c>
      <c r="E5" s="248">
        <v>160.40470000000002</v>
      </c>
      <c r="F5" s="248">
        <v>186.0844</v>
      </c>
      <c r="G5" s="248">
        <v>153.9161</v>
      </c>
      <c r="H5" s="248">
        <v>155.3679</v>
      </c>
      <c r="I5" s="248">
        <v>154.36370000000002</v>
      </c>
      <c r="J5" s="248">
        <v>157.15220000000002</v>
      </c>
      <c r="K5" s="114">
        <v>200.37320000000003</v>
      </c>
      <c r="L5" s="221"/>
    </row>
    <row r="6" spans="1:12" ht="15.75" customHeight="1">
      <c r="A6" s="85" t="s">
        <v>402</v>
      </c>
      <c r="B6" s="247"/>
      <c r="C6" s="248"/>
      <c r="D6" s="248"/>
      <c r="E6" s="248"/>
      <c r="F6" s="248"/>
      <c r="G6" s="248"/>
      <c r="H6" s="248"/>
      <c r="I6" s="248"/>
      <c r="J6" s="248"/>
      <c r="K6" s="249"/>
      <c r="L6" s="221"/>
    </row>
    <row r="7" spans="1:12" ht="15.75" customHeight="1">
      <c r="A7" s="84" t="s">
        <v>396</v>
      </c>
      <c r="B7" s="247">
        <v>3.9836</v>
      </c>
      <c r="C7" s="248">
        <v>2.6099</v>
      </c>
      <c r="D7" s="248">
        <v>4.580900000000001</v>
      </c>
      <c r="E7" s="248">
        <v>2.5514</v>
      </c>
      <c r="F7" s="248">
        <v>4.4275</v>
      </c>
      <c r="G7" s="248">
        <v>2.5653</v>
      </c>
      <c r="H7" s="248">
        <v>3.0251000000000006</v>
      </c>
      <c r="I7" s="248">
        <v>3.6557000000000004</v>
      </c>
      <c r="J7" s="248">
        <v>3.5262</v>
      </c>
      <c r="K7" s="114">
        <v>9.4817</v>
      </c>
      <c r="L7" s="221"/>
    </row>
    <row r="8" spans="1:12" ht="15.75" customHeight="1">
      <c r="A8" s="85" t="s">
        <v>426</v>
      </c>
      <c r="B8" s="247"/>
      <c r="C8" s="248"/>
      <c r="D8" s="248"/>
      <c r="E8" s="248"/>
      <c r="F8" s="248"/>
      <c r="G8" s="248"/>
      <c r="H8" s="248"/>
      <c r="I8" s="248"/>
      <c r="J8" s="248"/>
      <c r="K8" s="249"/>
      <c r="L8" s="221"/>
    </row>
    <row r="9" spans="1:12" ht="15.75" customHeight="1">
      <c r="A9" s="240" t="s">
        <v>399</v>
      </c>
      <c r="B9" s="247">
        <v>9.469400000000002</v>
      </c>
      <c r="C9" s="248">
        <v>17.4835</v>
      </c>
      <c r="D9" s="248">
        <v>11.588799999999999</v>
      </c>
      <c r="E9" s="248">
        <v>12.342</v>
      </c>
      <c r="F9" s="248">
        <v>14.6419</v>
      </c>
      <c r="G9" s="248">
        <v>8.5416</v>
      </c>
      <c r="H9" s="248">
        <v>9.6843</v>
      </c>
      <c r="I9" s="248">
        <v>9.7612</v>
      </c>
      <c r="J9" s="248">
        <v>7.9166</v>
      </c>
      <c r="K9" s="114">
        <v>3.4374000000000002</v>
      </c>
      <c r="L9" s="221"/>
    </row>
    <row r="10" spans="1:12" ht="15.75" customHeight="1">
      <c r="A10" s="237" t="s">
        <v>416</v>
      </c>
      <c r="B10" s="247"/>
      <c r="C10" s="248"/>
      <c r="D10" s="248"/>
      <c r="E10" s="248"/>
      <c r="F10" s="248"/>
      <c r="G10" s="248"/>
      <c r="H10" s="248"/>
      <c r="I10" s="248"/>
      <c r="J10" s="248"/>
      <c r="K10" s="249"/>
      <c r="L10" s="221"/>
    </row>
    <row r="11" spans="1:12" ht="15.75" customHeight="1">
      <c r="A11" s="84" t="s">
        <v>414</v>
      </c>
      <c r="B11" s="247">
        <v>8.4432</v>
      </c>
      <c r="C11" s="248">
        <v>2.4627999999999997</v>
      </c>
      <c r="D11" s="248">
        <v>2.7291999999999996</v>
      </c>
      <c r="E11" s="248">
        <v>9.5468</v>
      </c>
      <c r="F11" s="248">
        <v>3.4888000000000003</v>
      </c>
      <c r="G11" s="248">
        <v>3.3878</v>
      </c>
      <c r="H11" s="248">
        <v>9.402899999999999</v>
      </c>
      <c r="I11" s="248">
        <v>10.172</v>
      </c>
      <c r="J11" s="248">
        <v>3.5159000000000002</v>
      </c>
      <c r="K11" s="114">
        <v>3.5749</v>
      </c>
      <c r="L11" s="221"/>
    </row>
    <row r="12" spans="1:12" ht="15.75" customHeight="1">
      <c r="A12" s="85" t="s">
        <v>401</v>
      </c>
      <c r="B12" s="247"/>
      <c r="C12" s="248"/>
      <c r="D12" s="248"/>
      <c r="E12" s="248"/>
      <c r="F12" s="248"/>
      <c r="G12" s="248"/>
      <c r="H12" s="248"/>
      <c r="I12" s="248"/>
      <c r="J12" s="248"/>
      <c r="K12" s="249"/>
      <c r="L12" s="221"/>
    </row>
    <row r="13" spans="1:13" ht="15.75" customHeight="1">
      <c r="A13" s="240" t="s">
        <v>395</v>
      </c>
      <c r="B13" s="247">
        <v>5.184699999999999</v>
      </c>
      <c r="C13" s="248">
        <v>8.7755</v>
      </c>
      <c r="D13" s="248">
        <v>5.0255</v>
      </c>
      <c r="E13" s="248">
        <v>6.2417</v>
      </c>
      <c r="F13" s="248">
        <v>7.8931000000000004</v>
      </c>
      <c r="G13" s="248">
        <v>7.6566</v>
      </c>
      <c r="H13" s="248">
        <v>6.026800000000001</v>
      </c>
      <c r="I13" s="248">
        <v>6.1357</v>
      </c>
      <c r="J13" s="248">
        <v>5.3151</v>
      </c>
      <c r="K13" s="114">
        <v>3.3043</v>
      </c>
      <c r="L13" s="114"/>
      <c r="M13" s="17"/>
    </row>
    <row r="14" spans="1:13" ht="15.75" customHeight="1">
      <c r="A14" s="85" t="s">
        <v>427</v>
      </c>
      <c r="B14" s="247"/>
      <c r="C14" s="248"/>
      <c r="D14" s="248"/>
      <c r="E14" s="248"/>
      <c r="F14" s="248"/>
      <c r="G14" s="248"/>
      <c r="H14" s="248"/>
      <c r="I14" s="248"/>
      <c r="J14" s="248"/>
      <c r="K14" s="249"/>
      <c r="L14" s="114"/>
      <c r="M14" s="17"/>
    </row>
    <row r="15" spans="1:13" ht="15.75" customHeight="1">
      <c r="A15" s="84" t="s">
        <v>398</v>
      </c>
      <c r="B15" s="247">
        <v>1.2686525647</v>
      </c>
      <c r="C15" s="248">
        <v>1.2636935668</v>
      </c>
      <c r="D15" s="248">
        <v>1.25286145065</v>
      </c>
      <c r="E15" s="248">
        <v>1.1368392857999998</v>
      </c>
      <c r="F15" s="248">
        <v>1.0908278840299999</v>
      </c>
      <c r="G15" s="248">
        <v>1.1048588299</v>
      </c>
      <c r="H15" s="248">
        <v>0.9894869492</v>
      </c>
      <c r="I15" s="248">
        <v>1.0253731010000002</v>
      </c>
      <c r="J15" s="248">
        <v>1.1706061615499999</v>
      </c>
      <c r="K15" s="114">
        <v>1.3701746544</v>
      </c>
      <c r="L15" s="114"/>
      <c r="M15" s="17"/>
    </row>
    <row r="16" spans="1:13" ht="15.75" customHeight="1">
      <c r="A16" s="85" t="s">
        <v>400</v>
      </c>
      <c r="B16" s="247"/>
      <c r="C16" s="248"/>
      <c r="D16" s="248"/>
      <c r="E16" s="248"/>
      <c r="F16" s="248"/>
      <c r="G16" s="248"/>
      <c r="H16" s="248"/>
      <c r="I16" s="248"/>
      <c r="J16" s="248"/>
      <c r="K16" s="249"/>
      <c r="L16" s="114"/>
      <c r="M16" s="17"/>
    </row>
    <row r="17" spans="1:13" ht="15.75" customHeight="1">
      <c r="A17" s="243" t="s">
        <v>413</v>
      </c>
      <c r="B17" s="250">
        <v>249.3711525647</v>
      </c>
      <c r="C17" s="250">
        <v>81.98039356679999</v>
      </c>
      <c r="D17" s="250">
        <v>182.87836145065</v>
      </c>
      <c r="E17" s="250">
        <v>192.22343928580003</v>
      </c>
      <c r="F17" s="250">
        <v>217.62652788403</v>
      </c>
      <c r="G17" s="250">
        <v>177.1722588299</v>
      </c>
      <c r="H17" s="250">
        <v>184.4964869492</v>
      </c>
      <c r="I17" s="250">
        <v>185.11367310100002</v>
      </c>
      <c r="J17" s="250">
        <v>178.59660616155003</v>
      </c>
      <c r="K17" s="251">
        <v>221.54167465440003</v>
      </c>
      <c r="L17" s="114"/>
      <c r="M17" s="17"/>
    </row>
    <row r="18" spans="1:13" ht="15.75" customHeight="1">
      <c r="A18" s="237"/>
      <c r="B18" s="224"/>
      <c r="C18" s="225"/>
      <c r="D18" s="225"/>
      <c r="E18" s="225"/>
      <c r="F18" s="225"/>
      <c r="G18" s="225"/>
      <c r="H18" s="225"/>
      <c r="I18" s="225"/>
      <c r="J18" s="225"/>
      <c r="K18" s="114"/>
      <c r="L18" s="114"/>
      <c r="M18" s="17"/>
    </row>
    <row r="19" spans="1:13" ht="15.75" customHeight="1">
      <c r="A19" s="17"/>
      <c r="B19" s="115"/>
      <c r="C19" s="115"/>
      <c r="D19" s="115"/>
      <c r="E19" s="115"/>
      <c r="F19" s="115"/>
      <c r="G19" s="115"/>
      <c r="H19" s="183"/>
      <c r="I19" s="183"/>
      <c r="J19" s="114"/>
      <c r="K19" s="114"/>
      <c r="L19" s="114"/>
      <c r="M19" s="17"/>
    </row>
    <row r="20" spans="1:13" ht="15.75" customHeight="1">
      <c r="A20" s="28"/>
      <c r="B20" s="241">
        <v>35905</v>
      </c>
      <c r="C20" s="241">
        <v>35906</v>
      </c>
      <c r="D20" s="241">
        <v>35907</v>
      </c>
      <c r="E20" s="241">
        <v>35908</v>
      </c>
      <c r="F20" s="241">
        <v>35911</v>
      </c>
      <c r="G20" s="241">
        <v>35912</v>
      </c>
      <c r="H20" s="242">
        <v>35913</v>
      </c>
      <c r="I20" s="242">
        <v>35914</v>
      </c>
      <c r="J20" s="242">
        <v>35915</v>
      </c>
      <c r="L20" s="113"/>
      <c r="M20" s="17"/>
    </row>
    <row r="21" spans="1:13" ht="15.75" customHeight="1">
      <c r="A21" s="240" t="s">
        <v>393</v>
      </c>
      <c r="B21" s="114">
        <v>145.5118</v>
      </c>
      <c r="C21" s="114">
        <v>142.1286</v>
      </c>
      <c r="D21" s="114">
        <v>158.25039999999998</v>
      </c>
      <c r="E21" s="114">
        <v>175.6885</v>
      </c>
      <c r="F21" s="114">
        <v>186.7284</v>
      </c>
      <c r="G21" s="114">
        <v>169.3664</v>
      </c>
      <c r="H21" s="114">
        <v>162.4829</v>
      </c>
      <c r="I21" s="114">
        <v>161.7975</v>
      </c>
      <c r="J21" s="114">
        <v>192.2719</v>
      </c>
      <c r="L21" s="113"/>
      <c r="M21" s="17"/>
    </row>
    <row r="22" spans="1:13" ht="15.75" customHeight="1">
      <c r="A22" s="85" t="s">
        <v>402</v>
      </c>
      <c r="B22" s="114"/>
      <c r="C22" s="114"/>
      <c r="D22" s="114"/>
      <c r="E22" s="114"/>
      <c r="F22" s="114"/>
      <c r="G22" s="114"/>
      <c r="H22" s="114"/>
      <c r="I22" s="114"/>
      <c r="J22" s="114"/>
      <c r="L22" s="113"/>
      <c r="M22" s="17"/>
    </row>
    <row r="23" spans="1:13" ht="15.75" customHeight="1">
      <c r="A23" s="84" t="s">
        <v>396</v>
      </c>
      <c r="B23" s="114">
        <v>20.727199999999996</v>
      </c>
      <c r="C23" s="114">
        <v>3.0866</v>
      </c>
      <c r="D23" s="114">
        <v>3.8041</v>
      </c>
      <c r="E23" s="114">
        <v>5.3819</v>
      </c>
      <c r="F23" s="114">
        <v>3.7102999999999997</v>
      </c>
      <c r="G23" s="114">
        <v>3.2116</v>
      </c>
      <c r="H23" s="114">
        <v>2.6742000000000004</v>
      </c>
      <c r="I23" s="114">
        <v>3.5136</v>
      </c>
      <c r="J23" s="114">
        <v>4.062399999999999</v>
      </c>
      <c r="L23" s="113"/>
      <c r="M23" s="17"/>
    </row>
    <row r="24" spans="1:13" ht="15.75" customHeight="1">
      <c r="A24" s="85" t="s">
        <v>426</v>
      </c>
      <c r="B24" s="114"/>
      <c r="C24" s="114"/>
      <c r="D24" s="114"/>
      <c r="E24" s="114"/>
      <c r="F24" s="114"/>
      <c r="G24" s="114"/>
      <c r="H24" s="114"/>
      <c r="I24" s="114"/>
      <c r="J24" s="114"/>
      <c r="L24" s="113"/>
      <c r="M24" s="17"/>
    </row>
    <row r="25" spans="1:13" ht="15.75" customHeight="1">
      <c r="A25" s="240" t="s">
        <v>399</v>
      </c>
      <c r="B25" s="114">
        <v>15.5581</v>
      </c>
      <c r="C25" s="114">
        <v>2.9555</v>
      </c>
      <c r="D25" s="114">
        <v>8.927400000000002</v>
      </c>
      <c r="E25" s="114">
        <v>1.0817999999999999</v>
      </c>
      <c r="F25" s="114">
        <v>8.9756</v>
      </c>
      <c r="G25" s="114">
        <v>5.695499999999999</v>
      </c>
      <c r="H25" s="114">
        <v>10.3192</v>
      </c>
      <c r="I25" s="114">
        <v>9.9746</v>
      </c>
      <c r="J25" s="114">
        <v>11.2599</v>
      </c>
      <c r="L25" s="113"/>
      <c r="M25" s="17"/>
    </row>
    <row r="26" spans="1:13" ht="15.75" customHeight="1">
      <c r="A26" s="237" t="s">
        <v>416</v>
      </c>
      <c r="B26" s="114"/>
      <c r="C26" s="114"/>
      <c r="D26" s="114"/>
      <c r="E26" s="114"/>
      <c r="F26" s="114"/>
      <c r="G26" s="114"/>
      <c r="H26" s="114"/>
      <c r="I26" s="114"/>
      <c r="J26" s="114"/>
      <c r="L26" s="113"/>
      <c r="M26" s="17"/>
    </row>
    <row r="27" spans="1:13" ht="15.75" customHeight="1">
      <c r="A27" s="84" t="s">
        <v>414</v>
      </c>
      <c r="B27" s="114">
        <v>3.9442999999999997</v>
      </c>
      <c r="C27" s="114">
        <v>2.926</v>
      </c>
      <c r="D27" s="114">
        <v>4.7136000000000005</v>
      </c>
      <c r="E27" s="114">
        <v>3.4033999999999995</v>
      </c>
      <c r="F27" s="114">
        <v>3.1885</v>
      </c>
      <c r="G27" s="114">
        <v>4.843100000000001</v>
      </c>
      <c r="H27" s="114">
        <v>3.6813000000000002</v>
      </c>
      <c r="I27" s="114">
        <v>5.1965</v>
      </c>
      <c r="J27" s="114">
        <v>7.3531</v>
      </c>
      <c r="L27" s="113"/>
      <c r="M27" s="17"/>
    </row>
    <row r="28" spans="1:13" ht="15.75" customHeight="1">
      <c r="A28" s="85" t="s">
        <v>401</v>
      </c>
      <c r="B28" s="114"/>
      <c r="C28" s="114"/>
      <c r="D28" s="114"/>
      <c r="E28" s="114"/>
      <c r="F28" s="114"/>
      <c r="G28" s="114"/>
      <c r="H28" s="114"/>
      <c r="I28" s="114"/>
      <c r="J28" s="114"/>
      <c r="L28" s="113"/>
      <c r="M28" s="17"/>
    </row>
    <row r="29" spans="1:13" ht="15.75" customHeight="1">
      <c r="A29" s="240" t="s">
        <v>395</v>
      </c>
      <c r="B29" s="114">
        <v>8.9321</v>
      </c>
      <c r="C29" s="114">
        <v>3.7228000000000003</v>
      </c>
      <c r="D29" s="114">
        <v>3.9246</v>
      </c>
      <c r="E29" s="114">
        <v>2.7715</v>
      </c>
      <c r="F29" s="114">
        <v>2.9147</v>
      </c>
      <c r="G29" s="114">
        <v>3.3218</v>
      </c>
      <c r="H29" s="114">
        <v>3.0671999999999997</v>
      </c>
      <c r="I29" s="114">
        <v>3.1003000000000003</v>
      </c>
      <c r="J29" s="114">
        <v>5.7236</v>
      </c>
      <c r="L29" s="114"/>
      <c r="M29" s="17"/>
    </row>
    <row r="30" spans="1:13" ht="15.75" customHeight="1">
      <c r="A30" s="85" t="s">
        <v>427</v>
      </c>
      <c r="B30" s="114"/>
      <c r="C30" s="114"/>
      <c r="D30" s="114"/>
      <c r="E30" s="114"/>
      <c r="F30" s="114"/>
      <c r="G30" s="114"/>
      <c r="H30" s="114"/>
      <c r="I30" s="114"/>
      <c r="J30" s="114"/>
      <c r="L30" s="114"/>
      <c r="M30" s="17"/>
    </row>
    <row r="31" spans="1:13" ht="15.75" customHeight="1">
      <c r="A31" s="84" t="s">
        <v>398</v>
      </c>
      <c r="B31" s="114">
        <v>1.1921924411</v>
      </c>
      <c r="C31" s="114">
        <v>0.9847327566999999</v>
      </c>
      <c r="D31" s="114">
        <v>1.1142541196</v>
      </c>
      <c r="E31" s="114">
        <v>0.9983077069999999</v>
      </c>
      <c r="F31" s="114">
        <v>1.0902528155</v>
      </c>
      <c r="G31" s="114">
        <v>1.1540196288</v>
      </c>
      <c r="H31" s="114">
        <v>0.9881012355000001</v>
      </c>
      <c r="I31" s="114">
        <v>0.8103279988999998</v>
      </c>
      <c r="J31" s="114">
        <v>0.4611722105</v>
      </c>
      <c r="L31" s="114"/>
      <c r="M31" s="17"/>
    </row>
    <row r="32" spans="1:13" ht="15.75" customHeight="1">
      <c r="A32" s="85" t="s">
        <v>400</v>
      </c>
      <c r="B32" s="114"/>
      <c r="C32" s="114"/>
      <c r="D32" s="114"/>
      <c r="E32" s="114"/>
      <c r="F32" s="114"/>
      <c r="G32" s="114"/>
      <c r="H32" s="114"/>
      <c r="I32" s="114"/>
      <c r="J32" s="114"/>
      <c r="L32" s="114"/>
      <c r="M32" s="17"/>
    </row>
    <row r="33" spans="1:13" ht="15.75" customHeight="1">
      <c r="A33" s="243" t="s">
        <v>413</v>
      </c>
      <c r="B33" s="251">
        <v>195.86569244109998</v>
      </c>
      <c r="C33" s="251">
        <v>155.8042327567</v>
      </c>
      <c r="D33" s="251">
        <v>180.73435411959997</v>
      </c>
      <c r="E33" s="251">
        <v>189.325407707</v>
      </c>
      <c r="F33" s="251">
        <v>206.6077528155</v>
      </c>
      <c r="G33" s="251">
        <v>187.5924196288</v>
      </c>
      <c r="H33" s="251">
        <v>183.2129012355</v>
      </c>
      <c r="I33" s="251">
        <v>184.3928279989</v>
      </c>
      <c r="J33" s="251">
        <v>221.13207221049998</v>
      </c>
      <c r="L33" s="114"/>
      <c r="M33" s="17"/>
    </row>
    <row r="34" spans="1:13" ht="15.75" customHeight="1">
      <c r="A34" s="246" t="s">
        <v>415</v>
      </c>
      <c r="B34" s="244" t="s">
        <v>425</v>
      </c>
      <c r="C34" s="114"/>
      <c r="D34" s="114"/>
      <c r="E34" s="114"/>
      <c r="F34" s="114"/>
      <c r="G34" s="114"/>
      <c r="H34" s="114"/>
      <c r="I34" s="114"/>
      <c r="J34" s="111"/>
      <c r="K34" s="111"/>
      <c r="L34" s="114"/>
      <c r="M34" s="17"/>
    </row>
    <row r="35" spans="1:13" ht="15.75" customHeight="1">
      <c r="A35" s="222"/>
      <c r="B35" s="114"/>
      <c r="C35" s="114"/>
      <c r="D35" s="114"/>
      <c r="E35" s="114"/>
      <c r="F35" s="114"/>
      <c r="G35" s="114"/>
      <c r="H35" s="114"/>
      <c r="I35" s="114"/>
      <c r="J35" s="114"/>
      <c r="K35" s="114"/>
      <c r="L35" s="114"/>
      <c r="M35" s="17"/>
    </row>
    <row r="36" spans="1:13" ht="15.75" customHeight="1">
      <c r="A36" s="17" t="s">
        <v>424</v>
      </c>
      <c r="B36" s="114"/>
      <c r="C36" s="114"/>
      <c r="D36" s="114"/>
      <c r="E36" s="114"/>
      <c r="F36" s="114"/>
      <c r="G36" s="114"/>
      <c r="H36" s="114"/>
      <c r="I36" s="114"/>
      <c r="J36" s="114"/>
      <c r="K36" s="114"/>
      <c r="L36" s="114"/>
      <c r="M36" s="17"/>
    </row>
    <row r="37" spans="1:13" ht="15.75" customHeight="1">
      <c r="A37" s="17"/>
      <c r="B37" s="183"/>
      <c r="C37" s="183"/>
      <c r="D37" s="183"/>
      <c r="E37" s="183"/>
      <c r="F37" s="183"/>
      <c r="G37" s="183"/>
      <c r="H37" s="183"/>
      <c r="I37" s="183"/>
      <c r="J37" s="111"/>
      <c r="K37" s="111"/>
      <c r="L37" s="114"/>
      <c r="M37" s="17"/>
    </row>
    <row r="38" spans="1:13" ht="15.75" customHeight="1">
      <c r="A38" s="17" t="s">
        <v>419</v>
      </c>
      <c r="B38" s="183"/>
      <c r="C38" s="183"/>
      <c r="D38" s="183"/>
      <c r="E38" s="183"/>
      <c r="F38" s="183"/>
      <c r="G38" s="183"/>
      <c r="H38" s="183"/>
      <c r="I38" s="183"/>
      <c r="J38" s="111"/>
      <c r="K38" s="111"/>
      <c r="L38" s="114"/>
      <c r="M38" s="17"/>
    </row>
    <row r="39" spans="1:13" ht="15.75" customHeight="1">
      <c r="A39" s="17" t="s">
        <v>417</v>
      </c>
      <c r="B39" s="183"/>
      <c r="C39" s="183"/>
      <c r="D39" s="183"/>
      <c r="E39" s="183"/>
      <c r="F39" s="183"/>
      <c r="G39" s="183"/>
      <c r="H39" s="183"/>
      <c r="I39" s="183"/>
      <c r="J39" s="114"/>
      <c r="K39" s="114"/>
      <c r="L39" s="114"/>
      <c r="M39" s="17"/>
    </row>
    <row r="40" spans="1:13" ht="15.75" customHeight="1">
      <c r="A40" s="15"/>
      <c r="B40" s="245"/>
      <c r="C40" s="245"/>
      <c r="D40" s="245"/>
      <c r="E40" s="245"/>
      <c r="F40" s="245"/>
      <c r="G40" s="245"/>
      <c r="H40" s="245"/>
      <c r="I40" s="245"/>
      <c r="J40" s="113"/>
      <c r="K40" s="113"/>
      <c r="L40" s="113"/>
      <c r="M40" s="17"/>
    </row>
    <row r="41" spans="1:13" ht="15.75" customHeight="1">
      <c r="A41" s="33"/>
      <c r="B41" s="183"/>
      <c r="C41" s="183"/>
      <c r="D41" s="183"/>
      <c r="E41" s="183"/>
      <c r="F41" s="231"/>
      <c r="G41" s="231"/>
      <c r="H41" s="231"/>
      <c r="I41" s="231"/>
      <c r="J41" s="231"/>
      <c r="K41" s="231"/>
      <c r="L41" s="183"/>
      <c r="M41" s="17"/>
    </row>
    <row r="42" spans="2:13" ht="15.75" customHeight="1">
      <c r="B42" s="17"/>
      <c r="C42" s="17"/>
      <c r="D42" s="17"/>
      <c r="E42" s="17"/>
      <c r="F42" s="17"/>
      <c r="G42" s="17"/>
      <c r="H42" s="17"/>
      <c r="I42" s="17"/>
      <c r="J42" s="17"/>
      <c r="K42" s="17"/>
      <c r="L42" s="17"/>
      <c r="M42" s="17"/>
    </row>
    <row r="43" spans="2:13" ht="15.75" customHeight="1">
      <c r="B43" s="52"/>
      <c r="C43" s="52"/>
      <c r="D43" s="52"/>
      <c r="E43" s="52"/>
      <c r="F43" s="184"/>
      <c r="G43" s="184"/>
      <c r="H43" s="184"/>
      <c r="I43" s="184"/>
      <c r="J43" s="184"/>
      <c r="K43" s="184"/>
      <c r="L43" s="184"/>
      <c r="M43" s="17"/>
    </row>
    <row r="44" spans="2:13" ht="15.75" customHeight="1">
      <c r="B44" s="17"/>
      <c r="C44" s="17"/>
      <c r="D44" s="17"/>
      <c r="E44" s="17"/>
      <c r="F44" s="17"/>
      <c r="G44" s="17"/>
      <c r="H44" s="17"/>
      <c r="I44" s="17"/>
      <c r="J44" s="17"/>
      <c r="K44" s="17"/>
      <c r="L44" s="17"/>
      <c r="M44" s="17"/>
    </row>
    <row r="45" spans="1:13" ht="15.75" customHeight="1">
      <c r="A45" s="215"/>
      <c r="B45" s="215"/>
      <c r="C45" s="215"/>
      <c r="D45" s="215"/>
      <c r="E45" s="215"/>
      <c r="F45" s="215"/>
      <c r="G45" s="215"/>
      <c r="H45" s="215"/>
      <c r="I45" s="215"/>
      <c r="J45" s="215"/>
      <c r="K45" s="215"/>
      <c r="L45" s="215"/>
      <c r="M45" s="17"/>
    </row>
    <row r="46" spans="1:13" ht="15.75" customHeight="1">
      <c r="A46" s="17"/>
      <c r="B46" s="163"/>
      <c r="C46" s="163"/>
      <c r="D46" s="163"/>
      <c r="E46" s="163"/>
      <c r="F46" s="163"/>
      <c r="G46" s="17"/>
      <c r="H46" s="17"/>
      <c r="I46" s="17"/>
      <c r="J46" s="17"/>
      <c r="K46" s="17"/>
      <c r="L46" s="17"/>
      <c r="M46" s="17"/>
    </row>
    <row r="47" spans="1:13" ht="15.75" customHeight="1">
      <c r="A47" s="17"/>
      <c r="B47" s="163"/>
      <c r="C47" s="163"/>
      <c r="D47" s="163"/>
      <c r="E47" s="163"/>
      <c r="F47" s="163"/>
      <c r="G47" s="17"/>
      <c r="H47" s="17"/>
      <c r="I47" s="17"/>
      <c r="J47" s="17"/>
      <c r="K47" s="17"/>
      <c r="L47" s="17"/>
      <c r="M47" s="17"/>
    </row>
    <row r="48" spans="1:13" ht="15.75" customHeight="1">
      <c r="A48" s="17"/>
      <c r="B48" s="163"/>
      <c r="C48" s="163"/>
      <c r="D48" s="163"/>
      <c r="E48" s="163"/>
      <c r="F48" s="163"/>
      <c r="G48" s="17"/>
      <c r="H48" s="17"/>
      <c r="I48" s="17"/>
      <c r="J48" s="17"/>
      <c r="K48" s="17"/>
      <c r="L48" s="17"/>
      <c r="M48" s="17"/>
    </row>
    <row r="49" spans="1:13" ht="15.75" customHeight="1">
      <c r="A49" s="17"/>
      <c r="B49" s="163"/>
      <c r="C49" s="163"/>
      <c r="D49" s="163"/>
      <c r="E49" s="163"/>
      <c r="F49" s="163"/>
      <c r="G49" s="17"/>
      <c r="H49" s="17"/>
      <c r="I49" s="17"/>
      <c r="J49" s="17"/>
      <c r="K49" s="17"/>
      <c r="L49" s="17"/>
      <c r="M49" s="17"/>
    </row>
    <row r="50" spans="1:13" ht="15.75" customHeight="1">
      <c r="A50" s="17"/>
      <c r="B50" s="163"/>
      <c r="C50" s="163"/>
      <c r="D50" s="163"/>
      <c r="E50" s="163"/>
      <c r="F50" s="163"/>
      <c r="G50" s="17"/>
      <c r="H50" s="17"/>
      <c r="I50" s="17"/>
      <c r="J50" s="17"/>
      <c r="K50" s="17"/>
      <c r="L50" s="17"/>
      <c r="M50" s="17"/>
    </row>
    <row r="51" spans="2:6" ht="15.75" customHeight="1">
      <c r="B51" s="164"/>
      <c r="C51" s="164"/>
      <c r="D51" s="164"/>
      <c r="E51" s="164"/>
      <c r="F51" s="164"/>
    </row>
    <row r="52" spans="2:6" ht="15.75" customHeight="1">
      <c r="B52" s="164"/>
      <c r="C52" s="164"/>
      <c r="D52" s="164"/>
      <c r="E52" s="164"/>
      <c r="F52" s="164"/>
    </row>
    <row r="53" spans="2:6" ht="15.75" customHeight="1">
      <c r="B53" s="164"/>
      <c r="C53" s="164"/>
      <c r="D53" s="164"/>
      <c r="E53" s="164"/>
      <c r="F53" s="164"/>
    </row>
    <row r="54" spans="2:6" ht="15.75" customHeight="1">
      <c r="B54" s="164"/>
      <c r="C54" s="164"/>
      <c r="D54" s="164"/>
      <c r="E54" s="164"/>
      <c r="F54" s="164"/>
    </row>
    <row r="55" spans="2:6" ht="15.75" customHeight="1">
      <c r="B55" s="164"/>
      <c r="C55" s="164"/>
      <c r="D55" s="164"/>
      <c r="E55" s="164"/>
      <c r="F55" s="164"/>
    </row>
    <row r="56" spans="2:6" ht="15.75" customHeight="1">
      <c r="B56" s="164"/>
      <c r="C56" s="164"/>
      <c r="D56" s="164"/>
      <c r="E56" s="164"/>
      <c r="F56" s="164"/>
    </row>
    <row r="57" spans="2:6" ht="15.75" customHeight="1">
      <c r="B57" s="164"/>
      <c r="C57" s="164"/>
      <c r="D57" s="164"/>
      <c r="E57" s="164"/>
      <c r="F57" s="164"/>
    </row>
  </sheetData>
  <printOptions/>
  <pageMargins left="0.75" right="0.75" top="1" bottom="1" header="0.5" footer="0.5"/>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M41"/>
  <sheetViews>
    <sheetView workbookViewId="0" topLeftCell="A1">
      <selection activeCell="A1" sqref="A1"/>
    </sheetView>
  </sheetViews>
  <sheetFormatPr defaultColWidth="11.421875" defaultRowHeight="15.75" customHeight="1"/>
  <cols>
    <col min="1" max="1" width="30.7109375" style="0" customWidth="1"/>
    <col min="2" max="12" width="8.28125" style="0" customWidth="1"/>
  </cols>
  <sheetData>
    <row r="1" spans="1:9" ht="15.75" customHeight="1">
      <c r="A1" s="10" t="s">
        <v>330</v>
      </c>
      <c r="B1" s="1"/>
      <c r="C1" s="1"/>
      <c r="D1" s="1"/>
      <c r="E1" s="1"/>
      <c r="G1" s="1"/>
      <c r="H1" s="1"/>
      <c r="I1" s="1"/>
    </row>
    <row r="2" spans="1:9" ht="15.75" customHeight="1">
      <c r="A2" s="11" t="s">
        <v>232</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3" t="s">
        <v>194</v>
      </c>
      <c r="B5" s="113">
        <f>+B8+B15+B24</f>
        <v>413.7</v>
      </c>
      <c r="C5" s="113">
        <f aca="true" t="shared" si="0" ref="C5:L5">+C8+C15+C24</f>
        <v>433.40000000000003</v>
      </c>
      <c r="D5" s="113">
        <f t="shared" si="0"/>
        <v>444.2</v>
      </c>
      <c r="E5" s="113">
        <f t="shared" si="0"/>
        <v>462.8</v>
      </c>
      <c r="F5" s="113">
        <f t="shared" si="0"/>
        <v>485.8</v>
      </c>
      <c r="G5" s="113">
        <f t="shared" si="0"/>
        <v>491.3</v>
      </c>
      <c r="H5" s="113">
        <f t="shared" si="0"/>
        <v>547.9590102310231</v>
      </c>
      <c r="I5" s="113">
        <f t="shared" si="0"/>
        <v>590.2465000000001</v>
      </c>
      <c r="J5" s="113">
        <f t="shared" si="0"/>
        <v>646.82</v>
      </c>
      <c r="K5" s="113">
        <f t="shared" si="0"/>
        <v>713.981</v>
      </c>
      <c r="L5" s="113">
        <f t="shared" si="0"/>
        <v>784.5600000000001</v>
      </c>
      <c r="M5" s="17"/>
    </row>
    <row r="6" spans="1:13" ht="15.75" customHeight="1">
      <c r="A6" s="33" t="s">
        <v>195</v>
      </c>
      <c r="B6" s="114"/>
      <c r="C6" s="114"/>
      <c r="D6" s="114"/>
      <c r="E6" s="114"/>
      <c r="F6" s="114"/>
      <c r="G6" s="114"/>
      <c r="H6" s="114"/>
      <c r="I6" s="114"/>
      <c r="J6" s="114"/>
      <c r="K6" s="114"/>
      <c r="L6" s="114"/>
      <c r="M6" s="17"/>
    </row>
    <row r="7" spans="1:13" ht="15.75" customHeight="1">
      <c r="A7" s="16"/>
      <c r="B7" s="114"/>
      <c r="C7" s="114"/>
      <c r="D7" s="114"/>
      <c r="E7" s="114"/>
      <c r="F7" s="114"/>
      <c r="G7" s="114"/>
      <c r="H7" s="114"/>
      <c r="I7" s="114"/>
      <c r="J7" s="114"/>
      <c r="K7" s="114"/>
      <c r="L7" s="114"/>
      <c r="M7" s="17"/>
    </row>
    <row r="8" spans="1:13" ht="15.75" customHeight="1">
      <c r="A8" s="82" t="s">
        <v>239</v>
      </c>
      <c r="B8" s="113">
        <f aca="true" t="shared" si="1" ref="B8:G8">+B10+B12</f>
        <v>268.7</v>
      </c>
      <c r="C8" s="113">
        <f t="shared" si="1"/>
        <v>279</v>
      </c>
      <c r="D8" s="113">
        <f t="shared" si="1"/>
        <v>282.4</v>
      </c>
      <c r="E8" s="113">
        <f t="shared" si="1"/>
        <v>287</v>
      </c>
      <c r="F8" s="113">
        <f t="shared" si="1"/>
        <v>295.7</v>
      </c>
      <c r="G8" s="113">
        <f t="shared" si="1"/>
        <v>282.2</v>
      </c>
      <c r="H8" s="113">
        <f>'Tabell 421'!H5</f>
        <v>313.4567</v>
      </c>
      <c r="I8" s="113">
        <f>'Tabell 421'!I5</f>
        <v>324.53650000000005</v>
      </c>
      <c r="J8" s="113">
        <f>'Tabell 421'!J5</f>
        <v>335.17600000000004</v>
      </c>
      <c r="K8" s="113">
        <f>'Tabell 421'!K5</f>
        <v>343.88</v>
      </c>
      <c r="L8" s="113">
        <f>'Tabell 421'!L5</f>
        <v>360.735</v>
      </c>
      <c r="M8" s="17"/>
    </row>
    <row r="9" spans="1:13" ht="15.75" customHeight="1">
      <c r="A9" s="83" t="s">
        <v>240</v>
      </c>
      <c r="B9" s="114"/>
      <c r="C9" s="114"/>
      <c r="D9" s="114"/>
      <c r="E9" s="114"/>
      <c r="F9" s="114"/>
      <c r="G9" s="114"/>
      <c r="H9" s="114"/>
      <c r="I9" s="114"/>
      <c r="J9" s="114"/>
      <c r="K9" s="114"/>
      <c r="L9" s="114"/>
      <c r="M9" s="17"/>
    </row>
    <row r="10" spans="1:13" ht="15.75" customHeight="1">
      <c r="A10" s="81" t="s">
        <v>339</v>
      </c>
      <c r="B10" s="114">
        <v>233.7</v>
      </c>
      <c r="C10" s="114">
        <v>231.2</v>
      </c>
      <c r="D10" s="114">
        <v>229.2</v>
      </c>
      <c r="E10" s="114">
        <v>223</v>
      </c>
      <c r="F10" s="114">
        <v>219.6</v>
      </c>
      <c r="G10" s="114">
        <v>202.5</v>
      </c>
      <c r="H10" s="114">
        <f>'Tabell 421'!H8</f>
        <v>226.72220000000002</v>
      </c>
      <c r="I10" s="114">
        <f>'Tabell 421'!I8</f>
        <v>222.8865</v>
      </c>
      <c r="J10" s="114">
        <f>'Tabell 421'!J8</f>
        <v>210.126</v>
      </c>
      <c r="K10" s="114">
        <f>'Tabell 421'!K8</f>
        <v>197.38500000000002</v>
      </c>
      <c r="L10" s="114">
        <f>'Tabell 421'!L8</f>
        <v>186.326</v>
      </c>
      <c r="M10" s="17"/>
    </row>
    <row r="11" spans="1:13" ht="15.75" customHeight="1">
      <c r="A11" s="202" t="s">
        <v>343</v>
      </c>
      <c r="B11" s="114"/>
      <c r="C11" s="114"/>
      <c r="D11" s="114"/>
      <c r="E11" s="114"/>
      <c r="F11" s="114"/>
      <c r="G11" s="114"/>
      <c r="H11" s="114" t="s">
        <v>257</v>
      </c>
      <c r="I11" s="114"/>
      <c r="J11" s="114"/>
      <c r="K11" s="114"/>
      <c r="L11" s="114"/>
      <c r="M11" s="17"/>
    </row>
    <row r="12" spans="1:13" ht="15.75" customHeight="1">
      <c r="A12" s="88" t="s">
        <v>338</v>
      </c>
      <c r="B12" s="114">
        <v>35</v>
      </c>
      <c r="C12" s="114">
        <v>47.8</v>
      </c>
      <c r="D12" s="114">
        <v>53.2</v>
      </c>
      <c r="E12" s="114">
        <v>64</v>
      </c>
      <c r="F12" s="114">
        <v>76.1</v>
      </c>
      <c r="G12" s="114">
        <v>79.7</v>
      </c>
      <c r="H12" s="114">
        <f>'Tabell 421'!H26</f>
        <v>86.7345</v>
      </c>
      <c r="I12" s="114">
        <f>'Tabell 421'!I26</f>
        <v>101.65</v>
      </c>
      <c r="J12" s="114">
        <f>'Tabell 421'!J26</f>
        <v>125.05000000000001</v>
      </c>
      <c r="K12" s="114">
        <f>'Tabell 421'!K26</f>
        <v>146.495</v>
      </c>
      <c r="L12" s="114">
        <f>'Tabell 421'!L26</f>
        <v>174.409</v>
      </c>
      <c r="M12" s="17"/>
    </row>
    <row r="13" spans="1:13" ht="15.75" customHeight="1">
      <c r="A13" s="202" t="s">
        <v>342</v>
      </c>
      <c r="B13" s="114"/>
      <c r="C13" s="114"/>
      <c r="D13" s="114"/>
      <c r="E13" s="114"/>
      <c r="F13" s="114"/>
      <c r="G13" s="114"/>
      <c r="H13" s="114"/>
      <c r="I13" s="114"/>
      <c r="J13" s="114"/>
      <c r="K13" s="114"/>
      <c r="L13" s="114"/>
      <c r="M13" s="17"/>
    </row>
    <row r="14" spans="1:13" ht="15.75" customHeight="1">
      <c r="A14" s="17"/>
      <c r="B14" s="114"/>
      <c r="C14" s="114"/>
      <c r="D14" s="114"/>
      <c r="E14" s="114"/>
      <c r="F14" s="114"/>
      <c r="G14" s="114"/>
      <c r="H14" s="114"/>
      <c r="I14" s="114"/>
      <c r="J14" s="114"/>
      <c r="K14" s="114"/>
      <c r="L14" s="114"/>
      <c r="M14" s="17"/>
    </row>
    <row r="15" spans="1:13" ht="15.75" customHeight="1">
      <c r="A15" s="84" t="s">
        <v>233</v>
      </c>
      <c r="B15" s="113">
        <f>+B17+B21</f>
        <v>72.8</v>
      </c>
      <c r="C15" s="113">
        <f aca="true" t="shared" si="2" ref="C15:L15">+C17+C21</f>
        <v>94.1</v>
      </c>
      <c r="D15" s="113">
        <f t="shared" si="2"/>
        <v>111.8</v>
      </c>
      <c r="E15" s="113">
        <f t="shared" si="2"/>
        <v>129.6</v>
      </c>
      <c r="F15" s="113">
        <f t="shared" si="2"/>
        <v>152</v>
      </c>
      <c r="G15" s="113">
        <f t="shared" si="2"/>
        <v>177.5</v>
      </c>
      <c r="H15" s="113">
        <f t="shared" si="2"/>
        <v>208.2023102310231</v>
      </c>
      <c r="I15" s="113">
        <f t="shared" si="2"/>
        <v>243.31</v>
      </c>
      <c r="J15" s="113">
        <f t="shared" si="2"/>
        <v>294.544</v>
      </c>
      <c r="K15" s="113">
        <f t="shared" si="2"/>
        <v>357.201</v>
      </c>
      <c r="L15" s="113">
        <f t="shared" si="2"/>
        <v>414.463</v>
      </c>
      <c r="M15" s="17"/>
    </row>
    <row r="16" spans="1:13" ht="15.75" customHeight="1">
      <c r="A16" s="85" t="s">
        <v>234</v>
      </c>
      <c r="B16" s="111"/>
      <c r="C16" s="111"/>
      <c r="D16" s="111"/>
      <c r="E16" s="111" t="s">
        <v>257</v>
      </c>
      <c r="F16" s="111"/>
      <c r="G16" s="111"/>
      <c r="H16" s="111"/>
      <c r="I16" s="111"/>
      <c r="J16" s="111"/>
      <c r="K16" s="111"/>
      <c r="L16" s="111"/>
      <c r="M16" s="17"/>
    </row>
    <row r="17" spans="1:13" ht="15.75" customHeight="1">
      <c r="A17" s="86" t="s">
        <v>337</v>
      </c>
      <c r="B17" s="114">
        <v>68.79263560047511</v>
      </c>
      <c r="C17" s="114">
        <v>87.55032435298268</v>
      </c>
      <c r="D17" s="114">
        <v>107.3080132148778</v>
      </c>
      <c r="E17" s="114">
        <v>125.10853842290305</v>
      </c>
      <c r="F17" s="114">
        <v>146.70199972263316</v>
      </c>
      <c r="G17" s="114">
        <v>172.02825278810408</v>
      </c>
      <c r="H17" s="114">
        <v>203.40231023102308</v>
      </c>
      <c r="I17" s="114">
        <v>237.01</v>
      </c>
      <c r="J17" s="114">
        <v>289.159</v>
      </c>
      <c r="K17" s="114">
        <v>350.065</v>
      </c>
      <c r="L17" s="114">
        <v>405.365</v>
      </c>
      <c r="M17" s="17"/>
    </row>
    <row r="18" spans="1:13" ht="15.75" customHeight="1">
      <c r="A18" s="201" t="s">
        <v>341</v>
      </c>
      <c r="B18" s="111"/>
      <c r="C18" s="111"/>
      <c r="D18" s="111"/>
      <c r="E18" s="111"/>
      <c r="F18" s="111"/>
      <c r="G18" s="111"/>
      <c r="H18" s="111"/>
      <c r="I18" s="111"/>
      <c r="J18" s="111"/>
      <c r="K18" s="111"/>
      <c r="L18" s="114"/>
      <c r="M18" s="17"/>
    </row>
    <row r="19" spans="1:13" ht="15.75" customHeight="1">
      <c r="A19" s="87" t="s">
        <v>235</v>
      </c>
      <c r="B19" s="114">
        <v>42.391304347826086</v>
      </c>
      <c r="C19" s="114">
        <v>51.94132873166523</v>
      </c>
      <c r="D19" s="114">
        <v>60.21998166819432</v>
      </c>
      <c r="E19" s="114">
        <f>'Tabell 439 '!B5</f>
        <v>66.1</v>
      </c>
      <c r="F19" s="114">
        <f>'Tabell 439 '!C5</f>
        <v>70.1</v>
      </c>
      <c r="G19" s="114">
        <f>'Tabell 439 '!D5</f>
        <v>74.6</v>
      </c>
      <c r="H19" s="114">
        <f>'Tabell 439 '!E5</f>
        <v>80.30000000000001</v>
      </c>
      <c r="I19" s="114">
        <f>'Tabell 439 '!F5</f>
        <v>87.40899999999999</v>
      </c>
      <c r="J19" s="114">
        <f>'Tabell 439 '!G5</f>
        <v>97.6</v>
      </c>
      <c r="K19" s="114">
        <f>'Tabell 439 '!H5</f>
        <v>103.9</v>
      </c>
      <c r="L19" s="114">
        <f>'Tabell 439 '!I5</f>
        <v>107.1</v>
      </c>
      <c r="M19" s="17"/>
    </row>
    <row r="20" spans="1:13" ht="15.75" customHeight="1">
      <c r="A20" s="216" t="s">
        <v>236</v>
      </c>
      <c r="B20" s="111"/>
      <c r="C20" s="111"/>
      <c r="D20" s="111"/>
      <c r="E20" s="111"/>
      <c r="F20" s="111"/>
      <c r="G20" s="111"/>
      <c r="H20" s="111"/>
      <c r="I20" s="111"/>
      <c r="J20" s="111"/>
      <c r="K20" s="111"/>
      <c r="L20" s="114"/>
      <c r="M20" s="17"/>
    </row>
    <row r="21" spans="1:13" ht="15.75" customHeight="1">
      <c r="A21" s="86" t="s">
        <v>336</v>
      </c>
      <c r="B21" s="114">
        <v>4.007364399524889</v>
      </c>
      <c r="C21" s="114">
        <v>6.54967564701731</v>
      </c>
      <c r="D21" s="114">
        <v>4.491986785122194</v>
      </c>
      <c r="E21" s="114">
        <v>4.491461577096942</v>
      </c>
      <c r="F21" s="114">
        <v>5.298000277366839</v>
      </c>
      <c r="G21" s="114">
        <v>5.4717472118959165</v>
      </c>
      <c r="H21" s="114">
        <v>4.8</v>
      </c>
      <c r="I21" s="114">
        <v>6.3</v>
      </c>
      <c r="J21" s="114">
        <v>5.385</v>
      </c>
      <c r="K21" s="114">
        <v>7.136</v>
      </c>
      <c r="L21" s="114">
        <v>9.098</v>
      </c>
      <c r="M21" s="17"/>
    </row>
    <row r="22" spans="1:13" ht="15.75" customHeight="1">
      <c r="A22" s="201" t="s">
        <v>340</v>
      </c>
      <c r="B22" s="111"/>
      <c r="C22" s="111"/>
      <c r="D22" s="111"/>
      <c r="E22" s="111"/>
      <c r="F22" s="111"/>
      <c r="G22" s="111"/>
      <c r="H22" s="111"/>
      <c r="I22" s="111"/>
      <c r="J22" s="111"/>
      <c r="K22" s="111"/>
      <c r="L22" s="114"/>
      <c r="M22" s="17"/>
    </row>
    <row r="23" spans="1:13" ht="15.75" customHeight="1">
      <c r="A23" s="17"/>
      <c r="B23" s="114"/>
      <c r="C23" s="114"/>
      <c r="D23" s="114"/>
      <c r="E23" s="114"/>
      <c r="F23" s="114"/>
      <c r="G23" s="114"/>
      <c r="H23" s="114"/>
      <c r="I23" s="114"/>
      <c r="J23" s="114"/>
      <c r="K23" s="114"/>
      <c r="L23" s="114"/>
      <c r="M23" s="17"/>
    </row>
    <row r="24" spans="1:13" ht="15.75" customHeight="1">
      <c r="A24" s="13" t="s">
        <v>237</v>
      </c>
      <c r="B24" s="113">
        <f>'Tabell 431-432'!F5</f>
        <v>72.2</v>
      </c>
      <c r="C24" s="113">
        <f>'Tabell 431-432'!G5</f>
        <v>60.3</v>
      </c>
      <c r="D24" s="113">
        <f>'Tabell 431-432'!H5</f>
        <v>50</v>
      </c>
      <c r="E24" s="113">
        <f>'Tabell 431-432'!I5</f>
        <v>46.2</v>
      </c>
      <c r="F24" s="113">
        <f>'Tabell 431-432'!J5</f>
        <v>38.1</v>
      </c>
      <c r="G24" s="113">
        <f>'Tabell 431-432'!K5</f>
        <v>31.6</v>
      </c>
      <c r="H24" s="113">
        <f>'Tabell 431-432'!L5</f>
        <v>26.299999999999997</v>
      </c>
      <c r="I24" s="113">
        <f>'Tabell 431-432'!M5</f>
        <v>22.4</v>
      </c>
      <c r="J24" s="113">
        <f>'Tabell 431-432'!N5</f>
        <v>17.1</v>
      </c>
      <c r="K24" s="113">
        <f>'Tabell 431-432'!O5</f>
        <v>12.9</v>
      </c>
      <c r="L24" s="113">
        <f>'Tabell 431-432'!P5</f>
        <v>9.362</v>
      </c>
      <c r="M24" s="17"/>
    </row>
    <row r="25" spans="1:13" ht="15.75" customHeight="1">
      <c r="A25" s="89" t="s">
        <v>238</v>
      </c>
      <c r="B25" s="174"/>
      <c r="C25" s="174"/>
      <c r="D25" s="174"/>
      <c r="E25" s="174"/>
      <c r="F25" s="174"/>
      <c r="G25" s="174"/>
      <c r="H25" s="174"/>
      <c r="I25" s="174"/>
      <c r="J25" s="174"/>
      <c r="K25" s="174"/>
      <c r="L25" s="115"/>
      <c r="M25" s="17"/>
    </row>
    <row r="26" spans="1:13" ht="15.75" customHeight="1">
      <c r="A26" s="17" t="s">
        <v>322</v>
      </c>
      <c r="B26" s="17"/>
      <c r="C26" s="17"/>
      <c r="D26" s="17"/>
      <c r="E26" s="17"/>
      <c r="F26" s="17"/>
      <c r="G26" s="17"/>
      <c r="H26" s="17"/>
      <c r="I26" s="17"/>
      <c r="J26" s="17"/>
      <c r="K26" s="17"/>
      <c r="L26" s="17"/>
      <c r="M26" s="17"/>
    </row>
    <row r="27" spans="1:13" ht="15.75" customHeight="1">
      <c r="A27" s="17" t="s">
        <v>321</v>
      </c>
      <c r="B27" s="184"/>
      <c r="C27" s="184"/>
      <c r="D27" s="184"/>
      <c r="E27" s="184"/>
      <c r="F27" s="184"/>
      <c r="G27" s="184"/>
      <c r="H27" s="184"/>
      <c r="I27" s="184"/>
      <c r="J27" s="184"/>
      <c r="K27" s="184"/>
      <c r="L27" s="184"/>
      <c r="M27" s="17"/>
    </row>
    <row r="28" spans="1:13" ht="15.75" customHeight="1">
      <c r="A28" s="17"/>
      <c r="B28" s="17"/>
      <c r="C28" s="17"/>
      <c r="D28" s="17"/>
      <c r="E28" s="17"/>
      <c r="F28" s="17"/>
      <c r="G28" s="17"/>
      <c r="H28" s="17"/>
      <c r="I28" s="17"/>
      <c r="J28" s="17"/>
      <c r="K28" s="17"/>
      <c r="L28" s="17"/>
      <c r="M28" s="17"/>
    </row>
    <row r="29" spans="1:13" ht="217.5" customHeight="1">
      <c r="A29" s="255"/>
      <c r="B29" s="255"/>
      <c r="C29" s="255"/>
      <c r="D29" s="255"/>
      <c r="E29" s="255"/>
      <c r="F29" s="255"/>
      <c r="G29" s="255"/>
      <c r="H29" s="255"/>
      <c r="I29" s="255"/>
      <c r="J29" s="255"/>
      <c r="K29" s="255"/>
      <c r="L29" s="255"/>
      <c r="M29" s="17"/>
    </row>
    <row r="30" spans="1:13" ht="15.75" customHeight="1">
      <c r="A30" s="17"/>
      <c r="B30" s="163"/>
      <c r="C30" s="163"/>
      <c r="D30" s="163"/>
      <c r="E30" s="163"/>
      <c r="F30" s="163"/>
      <c r="G30" s="17"/>
      <c r="H30" s="17"/>
      <c r="I30" s="17"/>
      <c r="J30" s="17"/>
      <c r="K30" s="17"/>
      <c r="L30" s="17"/>
      <c r="M30" s="17"/>
    </row>
    <row r="31" spans="1:13" ht="15.75" customHeight="1">
      <c r="A31" s="17"/>
      <c r="B31" s="163"/>
      <c r="C31" s="163"/>
      <c r="D31" s="163"/>
      <c r="E31" s="163"/>
      <c r="F31" s="163"/>
      <c r="G31" s="17"/>
      <c r="H31" s="17"/>
      <c r="I31" s="17"/>
      <c r="J31" s="17"/>
      <c r="K31" s="17"/>
      <c r="L31" s="17"/>
      <c r="M31" s="17"/>
    </row>
    <row r="32" spans="1:13" ht="15.75" customHeight="1">
      <c r="A32" s="17"/>
      <c r="B32" s="163"/>
      <c r="C32" s="163"/>
      <c r="D32" s="163"/>
      <c r="E32" s="163"/>
      <c r="F32" s="163"/>
      <c r="G32" s="17"/>
      <c r="H32" s="17"/>
      <c r="I32" s="17"/>
      <c r="J32" s="17"/>
      <c r="K32" s="17"/>
      <c r="L32" s="17"/>
      <c r="M32" s="17"/>
    </row>
    <row r="33" spans="1:13" ht="15.75" customHeight="1">
      <c r="A33" s="17"/>
      <c r="B33" s="163"/>
      <c r="C33" s="163"/>
      <c r="D33" s="163"/>
      <c r="E33" s="163"/>
      <c r="F33" s="163"/>
      <c r="G33" s="17"/>
      <c r="H33" s="17"/>
      <c r="I33" s="17"/>
      <c r="J33" s="17"/>
      <c r="K33" s="17"/>
      <c r="L33" s="17"/>
      <c r="M33" s="17"/>
    </row>
    <row r="34" spans="1:13" ht="15.75" customHeight="1">
      <c r="A34" s="17"/>
      <c r="B34" s="163"/>
      <c r="C34" s="163"/>
      <c r="D34" s="163"/>
      <c r="E34" s="163"/>
      <c r="F34" s="163"/>
      <c r="G34" s="17"/>
      <c r="H34" s="17"/>
      <c r="I34" s="17"/>
      <c r="J34" s="17"/>
      <c r="K34" s="17"/>
      <c r="L34" s="17"/>
      <c r="M34" s="17"/>
    </row>
    <row r="35" spans="2:6" ht="15.75" customHeight="1">
      <c r="B35" s="164"/>
      <c r="C35" s="164"/>
      <c r="D35" s="164"/>
      <c r="E35" s="164"/>
      <c r="F35" s="164"/>
    </row>
    <row r="36" spans="2:6" ht="15.75" customHeight="1">
      <c r="B36" s="164"/>
      <c r="C36" s="164"/>
      <c r="D36" s="164"/>
      <c r="E36" s="164"/>
      <c r="F36" s="164"/>
    </row>
    <row r="37" spans="2:6" ht="15.75" customHeight="1">
      <c r="B37" s="164"/>
      <c r="C37" s="164"/>
      <c r="D37" s="164"/>
      <c r="E37" s="164"/>
      <c r="F37" s="164"/>
    </row>
    <row r="38" spans="2:6" ht="15.75" customHeight="1">
      <c r="B38" s="164"/>
      <c r="C38" s="164"/>
      <c r="D38" s="164"/>
      <c r="E38" s="164"/>
      <c r="F38" s="164"/>
    </row>
    <row r="39" spans="2:6" ht="15.75" customHeight="1">
      <c r="B39" s="164"/>
      <c r="C39" s="164"/>
      <c r="D39" s="164"/>
      <c r="E39" s="164"/>
      <c r="F39" s="164"/>
    </row>
    <row r="40" spans="2:6" ht="15.75" customHeight="1">
      <c r="B40" s="164"/>
      <c r="C40" s="164"/>
      <c r="D40" s="164"/>
      <c r="E40" s="164"/>
      <c r="F40" s="164"/>
    </row>
    <row r="41" spans="2:6" ht="15.75" customHeight="1">
      <c r="B41" s="164"/>
      <c r="C41" s="164"/>
      <c r="D41" s="164"/>
      <c r="E41" s="164"/>
      <c r="F41" s="164"/>
    </row>
  </sheetData>
  <mergeCells count="1">
    <mergeCell ref="A29:L29"/>
  </mergeCells>
  <printOptions/>
  <pageMargins left="0.75" right="0.75" top="1" bottom="1" header="0.5" footer="0.5"/>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73</v>
      </c>
      <c r="B1" s="1"/>
      <c r="C1" s="1"/>
      <c r="D1" s="1"/>
      <c r="E1" s="1"/>
      <c r="G1" s="1"/>
      <c r="H1" s="1"/>
      <c r="I1" s="1"/>
    </row>
    <row r="2" spans="1:9" ht="15.75" customHeight="1">
      <c r="A2" s="11" t="s">
        <v>241</v>
      </c>
      <c r="C2" s="1"/>
      <c r="D2" s="1"/>
      <c r="E2" s="1"/>
      <c r="F2" s="1"/>
      <c r="G2" s="1"/>
      <c r="H2" s="1"/>
      <c r="I2" s="1"/>
    </row>
    <row r="3" spans="1:9" ht="15.75" customHeight="1">
      <c r="A3" s="8"/>
      <c r="B3" s="7"/>
      <c r="C3" s="7"/>
      <c r="D3" s="7"/>
      <c r="E3" s="1"/>
      <c r="F3" s="1"/>
      <c r="G3" s="1"/>
      <c r="H3" s="1"/>
      <c r="I3" s="1"/>
    </row>
    <row r="4" spans="1:12" ht="15.75" customHeight="1">
      <c r="A4" s="28"/>
      <c r="B4" s="74">
        <v>1988</v>
      </c>
      <c r="C4" s="74">
        <v>1989</v>
      </c>
      <c r="D4" s="74">
        <v>1990</v>
      </c>
      <c r="E4" s="50">
        <v>1991</v>
      </c>
      <c r="F4" s="50">
        <v>1992</v>
      </c>
      <c r="G4" s="50">
        <v>1993</v>
      </c>
      <c r="H4" s="50">
        <v>1994</v>
      </c>
      <c r="I4" s="50">
        <v>1995</v>
      </c>
      <c r="J4" s="50">
        <v>1996</v>
      </c>
      <c r="K4" s="50">
        <v>1997</v>
      </c>
      <c r="L4" s="50">
        <v>1998</v>
      </c>
    </row>
    <row r="5" spans="1:13" ht="15.75" customHeight="1">
      <c r="A5" s="13" t="s">
        <v>194</v>
      </c>
      <c r="B5" s="120" t="s">
        <v>78</v>
      </c>
      <c r="C5" s="120" t="s">
        <v>78</v>
      </c>
      <c r="D5" s="120" t="s">
        <v>78</v>
      </c>
      <c r="E5" s="120" t="s">
        <v>78</v>
      </c>
      <c r="F5" s="120" t="s">
        <v>78</v>
      </c>
      <c r="G5" s="120" t="s">
        <v>78</v>
      </c>
      <c r="H5" s="175">
        <f>+H8+H15+H24</f>
        <v>2312.5860000000002</v>
      </c>
      <c r="I5" s="175">
        <f>+I8+I15+I24</f>
        <v>2562.158</v>
      </c>
      <c r="J5" s="175">
        <f>+J8+J15+J24</f>
        <v>4354.662</v>
      </c>
      <c r="K5" s="175">
        <f>+K8+K15+K24</f>
        <v>4796.28</v>
      </c>
      <c r="L5" s="175">
        <f>+L8+L15+L24</f>
        <v>4894.937999999999</v>
      </c>
      <c r="M5" s="17"/>
    </row>
    <row r="6" spans="1:13" ht="15.75" customHeight="1">
      <c r="A6" s="33" t="s">
        <v>195</v>
      </c>
      <c r="B6" s="147"/>
      <c r="C6" s="147"/>
      <c r="D6" s="147"/>
      <c r="E6" s="147"/>
      <c r="F6" s="147"/>
      <c r="G6" s="147"/>
      <c r="H6" s="147"/>
      <c r="I6" s="147"/>
      <c r="J6" s="147" t="s">
        <v>257</v>
      </c>
      <c r="K6" s="147"/>
      <c r="L6" s="147"/>
      <c r="M6" s="17"/>
    </row>
    <row r="7" spans="1:13" ht="15.75" customHeight="1">
      <c r="A7" s="16"/>
      <c r="B7" s="147"/>
      <c r="C7" s="147"/>
      <c r="D7" s="147"/>
      <c r="E7" s="147"/>
      <c r="F7" s="147"/>
      <c r="G7" s="147"/>
      <c r="H7" s="147" t="s">
        <v>257</v>
      </c>
      <c r="I7" s="147"/>
      <c r="J7" s="147"/>
      <c r="K7" s="147"/>
      <c r="L7" s="147"/>
      <c r="M7" s="17"/>
    </row>
    <row r="8" spans="1:13" ht="15.75" customHeight="1">
      <c r="A8" s="82" t="s">
        <v>239</v>
      </c>
      <c r="B8" s="176">
        <v>1074.2</v>
      </c>
      <c r="C8" s="176">
        <v>1074.4</v>
      </c>
      <c r="D8" s="176">
        <v>1176.2</v>
      </c>
      <c r="E8" s="176">
        <v>1808.9</v>
      </c>
      <c r="F8" s="176">
        <v>1789.5</v>
      </c>
      <c r="G8" s="176">
        <v>1543.3</v>
      </c>
      <c r="H8" s="176">
        <f>'Tabell 422'!H5</f>
        <v>1859.441</v>
      </c>
      <c r="I8" s="176">
        <f>'Tabell 422'!I5</f>
        <v>2074.769</v>
      </c>
      <c r="J8" s="176">
        <f>'Tabell 422'!J5</f>
        <v>3921.521</v>
      </c>
      <c r="K8" s="176">
        <f>'Tabell 422'!K5</f>
        <v>4358.911</v>
      </c>
      <c r="L8" s="176">
        <f>'Tabell 422'!L5</f>
        <v>4457.879999999999</v>
      </c>
      <c r="M8" s="17"/>
    </row>
    <row r="9" spans="1:13" ht="15.75" customHeight="1">
      <c r="A9" s="83" t="s">
        <v>240</v>
      </c>
      <c r="B9" s="177"/>
      <c r="C9" s="177"/>
      <c r="D9" s="177"/>
      <c r="E9" s="177"/>
      <c r="F9" s="177"/>
      <c r="G9" s="177"/>
      <c r="H9" s="177"/>
      <c r="I9" s="177"/>
      <c r="J9" s="147"/>
      <c r="K9" s="147"/>
      <c r="L9" s="147"/>
      <c r="M9" s="17"/>
    </row>
    <row r="10" spans="1:13" ht="15.75" customHeight="1">
      <c r="A10" s="81" t="s">
        <v>339</v>
      </c>
      <c r="B10" s="177">
        <v>830</v>
      </c>
      <c r="C10" s="177">
        <v>709.9</v>
      </c>
      <c r="D10" s="177">
        <v>696.7</v>
      </c>
      <c r="E10" s="177">
        <v>626.1</v>
      </c>
      <c r="F10" s="177">
        <v>564</v>
      </c>
      <c r="G10" s="177">
        <v>543.6</v>
      </c>
      <c r="H10" s="177">
        <f>'Tabell 422'!H8</f>
        <v>737.5</v>
      </c>
      <c r="I10" s="177">
        <f>'Tabell 422'!I8</f>
        <v>765.5</v>
      </c>
      <c r="J10" s="177">
        <f>'Tabell 422'!J8</f>
        <v>1480.9</v>
      </c>
      <c r="K10" s="177">
        <f>'Tabell 422'!K8</f>
        <v>1423.3</v>
      </c>
      <c r="L10" s="177">
        <f>'Tabell 422'!L8</f>
        <v>1233.6129999999998</v>
      </c>
      <c r="M10" s="17"/>
    </row>
    <row r="11" spans="1:13" ht="15.75" customHeight="1">
      <c r="A11" s="202" t="s">
        <v>343</v>
      </c>
      <c r="B11" s="177"/>
      <c r="C11" s="177"/>
      <c r="D11" s="177"/>
      <c r="E11" s="177"/>
      <c r="F11" s="177"/>
      <c r="G11" s="177"/>
      <c r="H11" s="177"/>
      <c r="I11" s="177"/>
      <c r="J11" s="147"/>
      <c r="K11" s="147"/>
      <c r="L11" s="147"/>
      <c r="M11" s="17"/>
    </row>
    <row r="12" spans="1:13" ht="15.75" customHeight="1">
      <c r="A12" s="88" t="s">
        <v>338</v>
      </c>
      <c r="B12" s="177">
        <v>244.2</v>
      </c>
      <c r="C12" s="177">
        <v>364.5</v>
      </c>
      <c r="D12" s="177">
        <v>479.5</v>
      </c>
      <c r="E12" s="177">
        <v>1182.8</v>
      </c>
      <c r="F12" s="177">
        <v>1225.5</v>
      </c>
      <c r="G12" s="177">
        <v>999.7</v>
      </c>
      <c r="H12" s="177">
        <f>'Tabell 422'!H26</f>
        <v>1121.941</v>
      </c>
      <c r="I12" s="177">
        <f>'Tabell 422'!I26</f>
        <v>1309.2689999999998</v>
      </c>
      <c r="J12" s="177">
        <f>'Tabell 422'!J26</f>
        <v>2440.621</v>
      </c>
      <c r="K12" s="177">
        <f>'Tabell 422'!K26</f>
        <v>2935.611</v>
      </c>
      <c r="L12" s="177">
        <f>'Tabell 422'!L26</f>
        <v>3224.267</v>
      </c>
      <c r="M12" s="17"/>
    </row>
    <row r="13" spans="1:13" ht="15.75" customHeight="1">
      <c r="A13" s="202" t="s">
        <v>342</v>
      </c>
      <c r="B13" s="147"/>
      <c r="C13" s="147"/>
      <c r="D13" s="147"/>
      <c r="E13" s="147"/>
      <c r="F13" s="147"/>
      <c r="G13" s="147"/>
      <c r="H13" s="147"/>
      <c r="I13" s="147"/>
      <c r="J13" s="147"/>
      <c r="K13" s="147"/>
      <c r="L13" s="147"/>
      <c r="M13" s="17"/>
    </row>
    <row r="14" spans="1:13" ht="15.75" customHeight="1">
      <c r="A14" s="17"/>
      <c r="B14" s="147"/>
      <c r="C14" s="147"/>
      <c r="D14" s="147"/>
      <c r="E14" s="147"/>
      <c r="F14" s="147"/>
      <c r="G14" s="147"/>
      <c r="H14" s="147"/>
      <c r="I14" s="147"/>
      <c r="J14" s="147"/>
      <c r="K14" s="147"/>
      <c r="L14" s="147"/>
      <c r="M14" s="17"/>
    </row>
    <row r="15" spans="1:13" ht="15.75" customHeight="1">
      <c r="A15" s="84" t="s">
        <v>233</v>
      </c>
      <c r="B15" s="120" t="s">
        <v>78</v>
      </c>
      <c r="C15" s="120" t="s">
        <v>78</v>
      </c>
      <c r="D15" s="120" t="s">
        <v>78</v>
      </c>
      <c r="E15" s="120" t="s">
        <v>78</v>
      </c>
      <c r="F15" s="120" t="s">
        <v>78</v>
      </c>
      <c r="G15" s="120" t="s">
        <v>78</v>
      </c>
      <c r="H15" s="175">
        <f>'Tabell 434'!E5</f>
        <v>117.345</v>
      </c>
      <c r="I15" s="175">
        <f>'Tabell 434'!F5</f>
        <v>145.389</v>
      </c>
      <c r="J15" s="175">
        <f>'Tabell 434'!G5</f>
        <v>177.64100000000002</v>
      </c>
      <c r="K15" s="175">
        <f>'Tabell 434'!H5</f>
        <v>216.869</v>
      </c>
      <c r="L15" s="175">
        <f>'Tabell 434'!I5</f>
        <v>254.357</v>
      </c>
      <c r="M15" s="17"/>
    </row>
    <row r="16" spans="1:13" ht="15.75" customHeight="1">
      <c r="A16" s="85" t="s">
        <v>234</v>
      </c>
      <c r="B16" s="147"/>
      <c r="C16" s="147"/>
      <c r="D16" s="147"/>
      <c r="E16" s="147"/>
      <c r="F16" s="147"/>
      <c r="G16" s="147"/>
      <c r="H16" s="147"/>
      <c r="I16" s="147" t="s">
        <v>257</v>
      </c>
      <c r="J16" s="147"/>
      <c r="K16" s="147"/>
      <c r="L16" s="147"/>
      <c r="M16" s="17"/>
    </row>
    <row r="17" spans="1:13" ht="15.75" customHeight="1">
      <c r="A17" s="86" t="s">
        <v>337</v>
      </c>
      <c r="B17" s="147">
        <v>32.965895662630935</v>
      </c>
      <c r="C17" s="147">
        <v>43.96946275911432</v>
      </c>
      <c r="D17" s="147">
        <v>57.02623065494812</v>
      </c>
      <c r="E17" s="147">
        <v>67.7925326726709</v>
      </c>
      <c r="F17" s="147">
        <v>78.6</v>
      </c>
      <c r="G17" s="147">
        <v>91.82808072238893</v>
      </c>
      <c r="H17" s="147">
        <v>110.245</v>
      </c>
      <c r="I17" s="147">
        <f>+I15-I21</f>
        <v>137.39276293508937</v>
      </c>
      <c r="J17" s="147">
        <f>+J15-J21</f>
        <v>169.14100000000002</v>
      </c>
      <c r="K17" s="147">
        <f>+K15-K21</f>
        <v>207.405</v>
      </c>
      <c r="L17" s="147">
        <f>+L15-L21</f>
        <v>243.115</v>
      </c>
      <c r="M17" s="17"/>
    </row>
    <row r="18" spans="1:13" ht="15.75" customHeight="1">
      <c r="A18" s="201" t="s">
        <v>341</v>
      </c>
      <c r="B18" s="147"/>
      <c r="C18" s="147"/>
      <c r="D18" s="147"/>
      <c r="E18" s="147"/>
      <c r="F18" s="147"/>
      <c r="G18" s="147"/>
      <c r="H18" s="147"/>
      <c r="I18" s="147"/>
      <c r="J18" s="147"/>
      <c r="K18" s="147"/>
      <c r="L18" s="147"/>
      <c r="M18" s="17"/>
    </row>
    <row r="19" spans="1:13" ht="15.75" customHeight="1">
      <c r="A19" s="87" t="s">
        <v>235</v>
      </c>
      <c r="B19" s="147">
        <v>27.708179808400885</v>
      </c>
      <c r="C19" s="147">
        <v>36.17021276595745</v>
      </c>
      <c r="D19" s="147">
        <v>45.92658907788719</v>
      </c>
      <c r="E19" s="147">
        <f>'Tabell 4310'!B5</f>
        <v>51.587</v>
      </c>
      <c r="F19" s="147">
        <f>'Tabell 4310'!C5</f>
        <v>56.244299999999996</v>
      </c>
      <c r="G19" s="147">
        <f>'Tabell 4310'!D5</f>
        <v>60.205</v>
      </c>
      <c r="H19" s="147">
        <f>'Tabell 4310'!E5</f>
        <v>67.215</v>
      </c>
      <c r="I19" s="147">
        <f>'Tabell 4310'!F5</f>
        <v>74.94</v>
      </c>
      <c r="J19" s="147">
        <f>'Tabell 4310'!G5</f>
        <v>84.5635</v>
      </c>
      <c r="K19" s="147">
        <f>'Tabell 4310'!H5</f>
        <v>94.4913</v>
      </c>
      <c r="L19" s="147">
        <f>'Tabell 4310'!I5</f>
        <v>102.0932</v>
      </c>
      <c r="M19" s="17"/>
    </row>
    <row r="20" spans="1:13" ht="15.75" customHeight="1">
      <c r="A20" s="216" t="s">
        <v>236</v>
      </c>
      <c r="B20" s="147"/>
      <c r="C20" s="147"/>
      <c r="D20" s="147"/>
      <c r="E20" s="147"/>
      <c r="F20" s="147"/>
      <c r="G20" s="147"/>
      <c r="H20" s="147"/>
      <c r="I20" s="147"/>
      <c r="J20" s="147"/>
      <c r="K20" s="147"/>
      <c r="L20" s="147"/>
      <c r="M20" s="17"/>
    </row>
    <row r="21" spans="1:13" ht="15.75" customHeight="1">
      <c r="A21" s="86" t="s">
        <v>336</v>
      </c>
      <c r="B21" s="120" t="s">
        <v>78</v>
      </c>
      <c r="C21" s="120" t="s">
        <v>78</v>
      </c>
      <c r="D21" s="120" t="s">
        <v>78</v>
      </c>
      <c r="E21" s="120" t="s">
        <v>78</v>
      </c>
      <c r="F21" s="120" t="s">
        <v>78</v>
      </c>
      <c r="G21" s="120" t="s">
        <v>78</v>
      </c>
      <c r="H21" s="147">
        <v>7.1</v>
      </c>
      <c r="I21" s="147">
        <v>7.9962370649106305</v>
      </c>
      <c r="J21" s="147">
        <v>8.5</v>
      </c>
      <c r="K21" s="147">
        <v>9.464</v>
      </c>
      <c r="L21" s="147">
        <v>11.242</v>
      </c>
      <c r="M21" s="17"/>
    </row>
    <row r="22" spans="1:13" ht="15.75" customHeight="1">
      <c r="A22" s="201" t="s">
        <v>340</v>
      </c>
      <c r="B22" s="147"/>
      <c r="C22" s="147"/>
      <c r="D22" s="147"/>
      <c r="E22" s="147"/>
      <c r="F22" s="147"/>
      <c r="G22" s="147"/>
      <c r="H22" s="147"/>
      <c r="I22" s="147"/>
      <c r="J22" s="147"/>
      <c r="K22" s="147"/>
      <c r="L22" s="147"/>
      <c r="M22" s="17"/>
    </row>
    <row r="23" spans="1:13" ht="15.75" customHeight="1">
      <c r="A23" s="17"/>
      <c r="B23" s="147"/>
      <c r="C23" s="147"/>
      <c r="D23" s="147"/>
      <c r="E23" s="147"/>
      <c r="F23" s="147"/>
      <c r="G23" s="147"/>
      <c r="H23" s="147"/>
      <c r="I23" s="147"/>
      <c r="J23" s="147"/>
      <c r="K23" s="147"/>
      <c r="L23" s="147"/>
      <c r="M23" s="17"/>
    </row>
    <row r="24" spans="1:13" ht="15.75" customHeight="1">
      <c r="A24" s="13" t="s">
        <v>237</v>
      </c>
      <c r="B24" s="120" t="s">
        <v>78</v>
      </c>
      <c r="C24" s="120" t="s">
        <v>78</v>
      </c>
      <c r="D24" s="175">
        <f>'Tabell 431-432'!H31</f>
        <v>501.5</v>
      </c>
      <c r="E24" s="175">
        <f>'Tabell 431-432'!I31</f>
        <v>474.20000000000005</v>
      </c>
      <c r="F24" s="175">
        <f>'Tabell 431-432'!J31</f>
        <v>415.8</v>
      </c>
      <c r="G24" s="175">
        <f>'Tabell 431-432'!K31</f>
        <v>317.2</v>
      </c>
      <c r="H24" s="175">
        <f>'Tabell 431-432'!L31</f>
        <v>335.8</v>
      </c>
      <c r="I24" s="175">
        <f>'Tabell 431-432'!M31</f>
        <v>342</v>
      </c>
      <c r="J24" s="175">
        <f>'Tabell 431-432'!N31</f>
        <v>255.5</v>
      </c>
      <c r="K24" s="175">
        <f>'Tabell 431-432'!O31</f>
        <v>220.5</v>
      </c>
      <c r="L24" s="175">
        <f>'Tabell 431-432'!P31</f>
        <v>182.701</v>
      </c>
      <c r="M24" s="17"/>
    </row>
    <row r="25" spans="1:13" ht="15.75" customHeight="1">
      <c r="A25" s="89" t="s">
        <v>238</v>
      </c>
      <c r="B25" s="178"/>
      <c r="C25" s="178"/>
      <c r="D25" s="178"/>
      <c r="E25" s="178"/>
      <c r="F25" s="178"/>
      <c r="G25" s="178"/>
      <c r="H25" s="178"/>
      <c r="I25" s="178"/>
      <c r="J25" s="178"/>
      <c r="K25" s="178"/>
      <c r="L25" s="178"/>
      <c r="M25" s="17"/>
    </row>
    <row r="26" spans="1:13" ht="15.75" customHeight="1">
      <c r="A26" s="257" t="s">
        <v>325</v>
      </c>
      <c r="B26" s="257"/>
      <c r="C26" s="257"/>
      <c r="D26" s="257"/>
      <c r="E26" s="257"/>
      <c r="F26" s="257"/>
      <c r="G26" s="257"/>
      <c r="H26" s="257"/>
      <c r="I26" s="257"/>
      <c r="J26" s="257"/>
      <c r="K26" s="257"/>
      <c r="L26" s="257"/>
      <c r="M26" s="17"/>
    </row>
    <row r="27" spans="1:13" ht="15.75" customHeight="1">
      <c r="A27" s="256" t="s">
        <v>324</v>
      </c>
      <c r="B27" s="256"/>
      <c r="C27" s="256"/>
      <c r="D27" s="256"/>
      <c r="E27" s="256"/>
      <c r="F27" s="256"/>
      <c r="G27" s="256"/>
      <c r="H27" s="256"/>
      <c r="I27" s="256"/>
      <c r="J27" s="256"/>
      <c r="K27" s="256"/>
      <c r="L27" s="256"/>
      <c r="M27" s="17"/>
    </row>
    <row r="28" spans="1:13" ht="15.75" customHeight="1">
      <c r="A28" s="17"/>
      <c r="B28" s="17"/>
      <c r="C28" s="17"/>
      <c r="D28" s="17"/>
      <c r="E28" s="17"/>
      <c r="F28" s="17"/>
      <c r="G28" s="17"/>
      <c r="H28" s="17"/>
      <c r="I28" s="17"/>
      <c r="J28" s="17"/>
      <c r="K28" s="17"/>
      <c r="L28" s="17"/>
      <c r="M28" s="17"/>
    </row>
    <row r="29" spans="1:13" ht="202.5" customHeight="1">
      <c r="A29" s="255"/>
      <c r="B29" s="255"/>
      <c r="C29" s="255"/>
      <c r="D29" s="255"/>
      <c r="E29" s="255"/>
      <c r="F29" s="255"/>
      <c r="G29" s="255"/>
      <c r="H29" s="255"/>
      <c r="I29" s="255"/>
      <c r="J29" s="255"/>
      <c r="K29" s="255"/>
      <c r="L29" s="255"/>
      <c r="M29" s="17"/>
    </row>
    <row r="30" spans="1:13" ht="15.75" customHeight="1">
      <c r="A30" s="17"/>
      <c r="B30" s="17"/>
      <c r="C30" s="17"/>
      <c r="D30" s="17"/>
      <c r="E30" s="17"/>
      <c r="F30" s="17"/>
      <c r="G30" s="17"/>
      <c r="H30" s="17"/>
      <c r="I30" s="17"/>
      <c r="J30" s="17"/>
      <c r="K30" s="17"/>
      <c r="L30" s="17"/>
      <c r="M30" s="17"/>
    </row>
    <row r="31" spans="1:13" ht="15.75" customHeight="1">
      <c r="A31" s="17"/>
      <c r="B31" s="17"/>
      <c r="C31" s="17"/>
      <c r="D31" s="17"/>
      <c r="E31" s="17"/>
      <c r="F31" s="17"/>
      <c r="G31" s="17"/>
      <c r="H31" s="17"/>
      <c r="I31" s="17"/>
      <c r="J31" s="17"/>
      <c r="K31" s="17"/>
      <c r="L31" s="17"/>
      <c r="M31" s="17"/>
    </row>
    <row r="32" spans="1:13" ht="15.75" customHeight="1">
      <c r="A32" s="17"/>
      <c r="B32" s="17"/>
      <c r="C32" s="17"/>
      <c r="D32" s="17"/>
      <c r="E32" s="17"/>
      <c r="F32" s="17"/>
      <c r="G32" s="17"/>
      <c r="H32" s="17"/>
      <c r="I32" s="17"/>
      <c r="J32" s="17"/>
      <c r="K32" s="17"/>
      <c r="L32" s="17"/>
      <c r="M32" s="17"/>
    </row>
    <row r="33" spans="1:13" ht="15.75" customHeight="1">
      <c r="A33" s="17"/>
      <c r="B33" s="17"/>
      <c r="C33" s="17"/>
      <c r="D33" s="17"/>
      <c r="E33" s="17"/>
      <c r="F33" s="17"/>
      <c r="G33" s="17"/>
      <c r="H33" s="17"/>
      <c r="I33" s="17"/>
      <c r="J33" s="17"/>
      <c r="K33" s="17"/>
      <c r="L33" s="17"/>
      <c r="M33" s="17"/>
    </row>
    <row r="34" spans="1:13" ht="15.75" customHeight="1">
      <c r="A34" s="17"/>
      <c r="B34" s="17"/>
      <c r="C34" s="17"/>
      <c r="D34" s="17"/>
      <c r="E34" s="17"/>
      <c r="F34" s="17"/>
      <c r="G34" s="17"/>
      <c r="H34" s="17"/>
      <c r="I34" s="17"/>
      <c r="J34" s="17"/>
      <c r="K34" s="17"/>
      <c r="L34" s="17"/>
      <c r="M34" s="17"/>
    </row>
  </sheetData>
  <mergeCells count="3">
    <mergeCell ref="A29:L29"/>
    <mergeCell ref="A27:L27"/>
    <mergeCell ref="A26:L26"/>
  </mergeCells>
  <printOptions/>
  <pageMargins left="0.75" right="0.75" top="1" bottom="1" header="0.5" footer="0.5"/>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331</v>
      </c>
      <c r="B1" s="1"/>
      <c r="C1" s="1"/>
      <c r="D1" s="1"/>
      <c r="E1" s="1"/>
      <c r="G1" s="1"/>
      <c r="H1" s="1"/>
      <c r="I1" s="1"/>
    </row>
    <row r="2" spans="1:9" ht="15.75" customHeight="1">
      <c r="A2" s="11" t="s">
        <v>244</v>
      </c>
      <c r="C2" s="1"/>
      <c r="D2" s="1"/>
      <c r="E2" s="1"/>
      <c r="F2" s="1"/>
      <c r="G2" s="1"/>
      <c r="H2" s="1"/>
      <c r="I2" s="1"/>
    </row>
    <row r="3" spans="1:9" ht="15.75" customHeight="1">
      <c r="A3" s="8"/>
      <c r="B3" s="7"/>
      <c r="C3" s="7"/>
      <c r="D3" s="7"/>
      <c r="E3" s="1"/>
      <c r="F3" s="1"/>
      <c r="G3" s="1"/>
      <c r="H3" s="1"/>
      <c r="I3" s="1"/>
    </row>
    <row r="4" spans="1:12" ht="15.75" customHeight="1">
      <c r="A4" s="28"/>
      <c r="B4" s="74"/>
      <c r="C4" s="74"/>
      <c r="D4" s="74"/>
      <c r="E4" s="50"/>
      <c r="F4" s="50"/>
      <c r="G4" s="50"/>
      <c r="H4" s="50">
        <v>1994</v>
      </c>
      <c r="I4" s="50">
        <v>1995</v>
      </c>
      <c r="J4" s="50">
        <v>1996</v>
      </c>
      <c r="K4" s="50">
        <v>1997</v>
      </c>
      <c r="L4" s="50">
        <v>1998</v>
      </c>
    </row>
    <row r="5" spans="1:13" ht="15.75" customHeight="1">
      <c r="A5" s="101" t="s">
        <v>242</v>
      </c>
      <c r="B5" s="91"/>
      <c r="C5" s="91"/>
      <c r="D5" s="91"/>
      <c r="E5" s="91"/>
      <c r="F5" s="91"/>
      <c r="G5" s="91"/>
      <c r="H5" s="113">
        <f>+H8+H26</f>
        <v>313.4567</v>
      </c>
      <c r="I5" s="113">
        <f>+I8+I26</f>
        <v>324.53650000000005</v>
      </c>
      <c r="J5" s="113">
        <f>+J8+J26</f>
        <v>335.17600000000004</v>
      </c>
      <c r="K5" s="113">
        <f>+K8+K26</f>
        <v>343.88</v>
      </c>
      <c r="L5" s="113">
        <f>+L8+L26</f>
        <v>360.735</v>
      </c>
      <c r="M5" s="17"/>
    </row>
    <row r="6" spans="1:13" ht="15.75" customHeight="1">
      <c r="A6" s="102" t="s">
        <v>243</v>
      </c>
      <c r="B6" s="93"/>
      <c r="C6" s="93"/>
      <c r="D6" s="93"/>
      <c r="E6" s="93"/>
      <c r="F6" s="93"/>
      <c r="G6" s="93"/>
      <c r="H6" s="114" t="s">
        <v>257</v>
      </c>
      <c r="I6" s="114"/>
      <c r="J6" s="114"/>
      <c r="K6" s="114"/>
      <c r="L6" s="147"/>
      <c r="M6" s="17"/>
    </row>
    <row r="7" spans="1:13" ht="15.75" customHeight="1">
      <c r="A7" s="100"/>
      <c r="B7" s="93"/>
      <c r="C7" s="93"/>
      <c r="D7" s="93"/>
      <c r="E7" s="93"/>
      <c r="F7" s="93"/>
      <c r="G7" s="93"/>
      <c r="H7" s="114"/>
      <c r="I7" s="114"/>
      <c r="J7" s="114"/>
      <c r="K7" s="114"/>
      <c r="L7" s="147"/>
      <c r="M7" s="17"/>
    </row>
    <row r="8" spans="1:13" ht="15.75" customHeight="1">
      <c r="A8" s="101" t="s">
        <v>344</v>
      </c>
      <c r="B8" s="96"/>
      <c r="C8" s="96"/>
      <c r="D8" s="96"/>
      <c r="E8" s="96"/>
      <c r="F8" s="96"/>
      <c r="G8" s="96"/>
      <c r="H8" s="113">
        <f>+H11+H13+H23</f>
        <v>226.72220000000002</v>
      </c>
      <c r="I8" s="113">
        <f>+I11+I13+I23</f>
        <v>222.8865</v>
      </c>
      <c r="J8" s="113">
        <f>+J11+J13+J23</f>
        <v>210.126</v>
      </c>
      <c r="K8" s="113">
        <f>+K11+K13+K23</f>
        <v>197.38500000000002</v>
      </c>
      <c r="L8" s="113">
        <f>+L11+L13+L23</f>
        <v>186.326</v>
      </c>
      <c r="M8" s="17"/>
    </row>
    <row r="9" spans="1:13" ht="15.75" customHeight="1">
      <c r="A9" s="107" t="s">
        <v>345</v>
      </c>
      <c r="B9" s="93"/>
      <c r="C9" s="93"/>
      <c r="D9" s="93"/>
      <c r="E9" s="93"/>
      <c r="F9" s="93"/>
      <c r="G9" s="93"/>
      <c r="H9" s="114"/>
      <c r="I9" s="114"/>
      <c r="J9" s="114"/>
      <c r="K9" s="114" t="s">
        <v>257</v>
      </c>
      <c r="L9" s="147"/>
      <c r="M9" s="17"/>
    </row>
    <row r="10" spans="1:13" ht="15.75" customHeight="1">
      <c r="A10" s="100"/>
      <c r="B10" s="93"/>
      <c r="C10" s="93"/>
      <c r="D10" s="93"/>
      <c r="E10" s="93"/>
      <c r="F10" s="93"/>
      <c r="G10" s="93"/>
      <c r="H10" s="114"/>
      <c r="I10" s="114"/>
      <c r="J10" s="114"/>
      <c r="K10" s="114"/>
      <c r="L10" s="147"/>
      <c r="M10" s="17"/>
    </row>
    <row r="11" spans="1:13" ht="15.75" customHeight="1">
      <c r="A11" s="104" t="s">
        <v>346</v>
      </c>
      <c r="B11" s="93"/>
      <c r="C11" s="93"/>
      <c r="D11" s="93"/>
      <c r="E11" s="93"/>
      <c r="F11" s="93"/>
      <c r="G11" s="93"/>
      <c r="H11" s="114">
        <v>88.6222</v>
      </c>
      <c r="I11" s="114">
        <v>96.8865</v>
      </c>
      <c r="J11" s="114">
        <v>101.1</v>
      </c>
      <c r="K11" s="114">
        <v>104.3</v>
      </c>
      <c r="L11" s="147">
        <v>106.913</v>
      </c>
      <c r="M11" s="17"/>
    </row>
    <row r="12" spans="1:13" ht="15.75" customHeight="1">
      <c r="A12" s="105" t="s">
        <v>347</v>
      </c>
      <c r="B12" s="93"/>
      <c r="C12" s="93"/>
      <c r="D12" s="93"/>
      <c r="E12" s="93"/>
      <c r="F12" s="93"/>
      <c r="G12" s="93"/>
      <c r="H12" s="114"/>
      <c r="I12" s="114"/>
      <c r="J12" s="114"/>
      <c r="K12" s="114"/>
      <c r="L12" s="147"/>
      <c r="M12" s="17"/>
    </row>
    <row r="13" spans="1:13" ht="15.75" customHeight="1">
      <c r="A13" s="104" t="s">
        <v>247</v>
      </c>
      <c r="B13" s="93"/>
      <c r="C13" s="93"/>
      <c r="D13" s="93"/>
      <c r="E13" s="93"/>
      <c r="F13" s="93"/>
      <c r="G13" s="93"/>
      <c r="H13" s="114">
        <v>116</v>
      </c>
      <c r="I13" s="114">
        <v>106.5</v>
      </c>
      <c r="J13" s="114">
        <v>91.5</v>
      </c>
      <c r="K13" s="114">
        <v>78.793</v>
      </c>
      <c r="L13" s="147">
        <f>SUM(L17:L21)</f>
        <v>65.759</v>
      </c>
      <c r="M13" s="17"/>
    </row>
    <row r="14" spans="1:13" ht="15.75" customHeight="1">
      <c r="A14" s="103" t="s">
        <v>248</v>
      </c>
      <c r="B14" s="93"/>
      <c r="C14" s="93"/>
      <c r="D14" s="93"/>
      <c r="E14" s="93"/>
      <c r="F14" s="93"/>
      <c r="G14" s="93"/>
      <c r="H14" s="114"/>
      <c r="I14" s="114"/>
      <c r="J14" s="114"/>
      <c r="K14" s="114"/>
      <c r="L14" s="147"/>
      <c r="M14" s="17"/>
    </row>
    <row r="15" spans="1:13" ht="15.75" customHeight="1">
      <c r="A15" s="217" t="s">
        <v>245</v>
      </c>
      <c r="B15" s="93"/>
      <c r="C15" s="93"/>
      <c r="D15" s="93"/>
      <c r="E15" s="93"/>
      <c r="F15" s="93"/>
      <c r="G15" s="93"/>
      <c r="H15" s="114"/>
      <c r="I15" s="114"/>
      <c r="J15" s="114"/>
      <c r="K15" s="114"/>
      <c r="L15" s="147"/>
      <c r="M15" s="17"/>
    </row>
    <row r="16" spans="1:13" ht="15.75" customHeight="1">
      <c r="A16" s="218" t="s">
        <v>246</v>
      </c>
      <c r="B16" s="93"/>
      <c r="C16" s="93"/>
      <c r="D16" s="93"/>
      <c r="E16" s="93"/>
      <c r="F16" s="93"/>
      <c r="G16" s="93"/>
      <c r="H16" s="114"/>
      <c r="I16" s="114"/>
      <c r="J16" s="114"/>
      <c r="K16" s="114"/>
      <c r="L16" s="147"/>
      <c r="M16" s="17"/>
    </row>
    <row r="17" spans="1:13" ht="15.75" customHeight="1">
      <c r="A17" s="219" t="s">
        <v>348</v>
      </c>
      <c r="B17" s="94"/>
      <c r="C17" s="94"/>
      <c r="D17" s="94"/>
      <c r="E17" s="94"/>
      <c r="F17" s="94"/>
      <c r="G17" s="94"/>
      <c r="H17" s="114">
        <v>72</v>
      </c>
      <c r="I17" s="114">
        <v>62.5</v>
      </c>
      <c r="J17" s="114">
        <v>46.3</v>
      </c>
      <c r="K17" s="114">
        <v>37.142</v>
      </c>
      <c r="L17" s="147">
        <v>27.929</v>
      </c>
      <c r="M17" s="17"/>
    </row>
    <row r="18" spans="1:13" ht="15.75" customHeight="1">
      <c r="A18" s="218" t="s">
        <v>349</v>
      </c>
      <c r="B18" s="90"/>
      <c r="C18" s="90"/>
      <c r="D18" s="90"/>
      <c r="E18" s="90"/>
      <c r="F18" s="90"/>
      <c r="G18" s="90"/>
      <c r="H18" s="114"/>
      <c r="I18" s="114"/>
      <c r="J18" s="114"/>
      <c r="K18" s="114"/>
      <c r="L18" s="147"/>
      <c r="M18" s="17"/>
    </row>
    <row r="19" spans="1:13" ht="15.75" customHeight="1">
      <c r="A19" s="106" t="s">
        <v>350</v>
      </c>
      <c r="B19" s="94"/>
      <c r="C19" s="94"/>
      <c r="D19" s="94"/>
      <c r="E19" s="94"/>
      <c r="F19" s="94"/>
      <c r="G19" s="94"/>
      <c r="H19" s="114">
        <v>25.0149</v>
      </c>
      <c r="I19" s="114">
        <v>24.9575</v>
      </c>
      <c r="J19" s="114">
        <v>27.051</v>
      </c>
      <c r="K19" s="114">
        <v>27.439</v>
      </c>
      <c r="L19" s="147">
        <v>24.808</v>
      </c>
      <c r="M19" s="17"/>
    </row>
    <row r="20" spans="1:13" ht="15.75" customHeight="1">
      <c r="A20" s="159" t="s">
        <v>351</v>
      </c>
      <c r="B20" s="93"/>
      <c r="C20" s="93"/>
      <c r="D20" s="93"/>
      <c r="E20" s="93"/>
      <c r="F20" s="93"/>
      <c r="G20" s="93"/>
      <c r="H20" s="114"/>
      <c r="I20" s="114"/>
      <c r="J20" s="114"/>
      <c r="K20" s="114"/>
      <c r="L20" s="147"/>
      <c r="M20" s="17"/>
    </row>
    <row r="21" spans="1:13" ht="15.75" customHeight="1">
      <c r="A21" s="196" t="s">
        <v>352</v>
      </c>
      <c r="B21" s="97"/>
      <c r="C21" s="97"/>
      <c r="D21" s="98"/>
      <c r="E21" s="98"/>
      <c r="F21" s="98"/>
      <c r="G21" s="98"/>
      <c r="H21" s="183">
        <v>19.113</v>
      </c>
      <c r="I21" s="183">
        <v>19.082</v>
      </c>
      <c r="J21" s="183">
        <v>18.065</v>
      </c>
      <c r="K21" s="183">
        <v>14.212</v>
      </c>
      <c r="L21" s="167">
        <v>13.022</v>
      </c>
      <c r="M21" s="17"/>
    </row>
    <row r="22" spans="1:13" ht="15.75" customHeight="1">
      <c r="A22" s="220" t="s">
        <v>353</v>
      </c>
      <c r="B22" s="95"/>
      <c r="C22" s="95"/>
      <c r="D22" s="95"/>
      <c r="E22" s="95"/>
      <c r="F22" s="95"/>
      <c r="G22" s="95"/>
      <c r="H22" s="183"/>
      <c r="I22" s="183"/>
      <c r="J22" s="183"/>
      <c r="K22" s="183"/>
      <c r="L22" s="167"/>
      <c r="M22" s="17"/>
    </row>
    <row r="23" spans="1:13" ht="15.75" customHeight="1">
      <c r="A23" s="104" t="s">
        <v>354</v>
      </c>
      <c r="B23" s="17"/>
      <c r="C23" s="17"/>
      <c r="D23" s="17"/>
      <c r="E23" s="17"/>
      <c r="F23" s="17"/>
      <c r="G23" s="17"/>
      <c r="H23" s="114">
        <v>22.1</v>
      </c>
      <c r="I23" s="114">
        <v>19.5</v>
      </c>
      <c r="J23" s="114">
        <v>17.526</v>
      </c>
      <c r="K23" s="114">
        <v>14.292</v>
      </c>
      <c r="L23" s="138">
        <v>13.654</v>
      </c>
      <c r="M23" s="17"/>
    </row>
    <row r="24" spans="1:13" ht="15.75" customHeight="1">
      <c r="A24" s="105" t="s">
        <v>355</v>
      </c>
      <c r="B24" s="17"/>
      <c r="C24" s="17"/>
      <c r="D24" s="17"/>
      <c r="E24" s="17"/>
      <c r="F24" s="17"/>
      <c r="G24" s="17"/>
      <c r="H24" s="114"/>
      <c r="I24" s="114"/>
      <c r="J24" s="114"/>
      <c r="K24" s="114"/>
      <c r="L24" s="138"/>
      <c r="M24" s="17"/>
    </row>
    <row r="25" spans="1:12" ht="15.75" customHeight="1">
      <c r="A25" s="100"/>
      <c r="H25" s="114"/>
      <c r="I25" s="114"/>
      <c r="J25" s="114"/>
      <c r="K25" s="114"/>
      <c r="L25" s="138"/>
    </row>
    <row r="26" spans="1:12" ht="15.75" customHeight="1">
      <c r="A26" s="101" t="s">
        <v>356</v>
      </c>
      <c r="H26" s="113">
        <f>+H29+H31+H37</f>
        <v>86.7345</v>
      </c>
      <c r="I26" s="113">
        <f>+I29+I31+I37</f>
        <v>101.65</v>
      </c>
      <c r="J26" s="113">
        <f>+J29+J31+J37</f>
        <v>125.05000000000001</v>
      </c>
      <c r="K26" s="113">
        <f>+K29+K31+K37</f>
        <v>146.495</v>
      </c>
      <c r="L26" s="113">
        <f>+L29+L31+L37</f>
        <v>174.409</v>
      </c>
    </row>
    <row r="27" spans="1:12" ht="15.75" customHeight="1">
      <c r="A27" s="102" t="s">
        <v>357</v>
      </c>
      <c r="H27" s="114" t="s">
        <v>257</v>
      </c>
      <c r="I27" s="114" t="s">
        <v>257</v>
      </c>
      <c r="J27" s="114" t="s">
        <v>257</v>
      </c>
      <c r="K27" s="114" t="s">
        <v>257</v>
      </c>
      <c r="L27" s="138"/>
    </row>
    <row r="28" spans="1:12" ht="15.75" customHeight="1">
      <c r="A28" s="100"/>
      <c r="H28" s="114"/>
      <c r="I28" s="114"/>
      <c r="J28" s="114"/>
      <c r="K28" s="114"/>
      <c r="L28" s="138"/>
    </row>
    <row r="29" spans="1:12" ht="15.75" customHeight="1">
      <c r="A29" s="104" t="s">
        <v>358</v>
      </c>
      <c r="H29" s="114">
        <v>0.869</v>
      </c>
      <c r="I29" s="114">
        <v>1.2655999999999998</v>
      </c>
      <c r="J29" s="114">
        <v>6.655</v>
      </c>
      <c r="K29" s="114">
        <v>13.395</v>
      </c>
      <c r="L29" s="138">
        <v>18.774</v>
      </c>
    </row>
    <row r="30" spans="1:12" ht="15.75" customHeight="1">
      <c r="A30" s="106" t="s">
        <v>359</v>
      </c>
      <c r="H30" s="114"/>
      <c r="I30" s="114"/>
      <c r="J30" s="114"/>
      <c r="K30" s="114"/>
      <c r="L30" s="138"/>
    </row>
    <row r="31" spans="1:12" ht="15.75" customHeight="1">
      <c r="A31" s="104" t="s">
        <v>360</v>
      </c>
      <c r="H31" s="114">
        <v>70.5655</v>
      </c>
      <c r="I31" s="114">
        <v>82.9844</v>
      </c>
      <c r="J31" s="114">
        <v>97.795</v>
      </c>
      <c r="K31" s="114">
        <v>109.1</v>
      </c>
      <c r="L31" s="138">
        <v>129.296</v>
      </c>
    </row>
    <row r="32" spans="1:12" ht="15.75" customHeight="1">
      <c r="A32" s="105" t="s">
        <v>361</v>
      </c>
      <c r="H32" s="114"/>
      <c r="I32" s="114"/>
      <c r="J32" s="114"/>
      <c r="K32" s="114"/>
      <c r="L32" s="138"/>
    </row>
    <row r="33" spans="1:12" ht="15.75" customHeight="1">
      <c r="A33" s="106" t="s">
        <v>374</v>
      </c>
      <c r="H33" s="114"/>
      <c r="I33" s="114"/>
      <c r="J33" s="114"/>
      <c r="K33" s="114"/>
      <c r="L33" s="138"/>
    </row>
    <row r="34" spans="1:12" ht="15.75" customHeight="1">
      <c r="A34" s="159" t="s">
        <v>375</v>
      </c>
      <c r="H34" s="114"/>
      <c r="I34" s="114"/>
      <c r="J34" s="114"/>
      <c r="K34" s="114"/>
      <c r="L34" s="138"/>
    </row>
    <row r="35" spans="1:12" ht="15.75" customHeight="1">
      <c r="A35" s="106" t="s">
        <v>329</v>
      </c>
      <c r="H35" s="119" t="s">
        <v>373</v>
      </c>
      <c r="I35" s="119" t="s">
        <v>373</v>
      </c>
      <c r="J35" s="119" t="s">
        <v>78</v>
      </c>
      <c r="K35" s="119" t="s">
        <v>78</v>
      </c>
      <c r="L35" s="138">
        <v>3.16</v>
      </c>
    </row>
    <row r="36" spans="1:12" ht="15.75" customHeight="1">
      <c r="A36" s="181" t="s">
        <v>328</v>
      </c>
      <c r="H36" s="114"/>
      <c r="I36" s="114"/>
      <c r="J36" s="114"/>
      <c r="K36" s="114"/>
      <c r="L36" s="138"/>
    </row>
    <row r="37" spans="1:12" ht="15.75" customHeight="1">
      <c r="A37" s="104" t="s">
        <v>327</v>
      </c>
      <c r="H37" s="114">
        <v>15.3</v>
      </c>
      <c r="I37" s="114">
        <v>17.4</v>
      </c>
      <c r="J37" s="114">
        <v>20.6</v>
      </c>
      <c r="K37" s="114">
        <v>24</v>
      </c>
      <c r="L37" s="138">
        <v>26.339</v>
      </c>
    </row>
    <row r="38" spans="1:12" ht="15.75" customHeight="1">
      <c r="A38" s="110" t="s">
        <v>326</v>
      </c>
      <c r="B38" s="7"/>
      <c r="C38" s="7"/>
      <c r="D38" s="7"/>
      <c r="E38" s="7"/>
      <c r="F38" s="7"/>
      <c r="G38" s="7"/>
      <c r="H38" s="179"/>
      <c r="I38" s="179"/>
      <c r="J38" s="99"/>
      <c r="K38" s="99"/>
      <c r="L38" s="168"/>
    </row>
    <row r="39" spans="1:12" ht="15.75" customHeight="1">
      <c r="A39" s="258" t="s">
        <v>1</v>
      </c>
      <c r="B39" s="258"/>
      <c r="C39" s="258"/>
      <c r="D39" s="258"/>
      <c r="E39" s="258"/>
      <c r="F39" s="258"/>
      <c r="G39" s="258"/>
      <c r="H39" s="258"/>
      <c r="I39" s="258"/>
      <c r="J39" s="258"/>
      <c r="K39" s="258"/>
      <c r="L39" s="258"/>
    </row>
    <row r="40" spans="1:12" ht="15.75" customHeight="1">
      <c r="A40" s="256" t="s">
        <v>0</v>
      </c>
      <c r="B40" s="256"/>
      <c r="C40" s="256"/>
      <c r="D40" s="256"/>
      <c r="E40" s="256"/>
      <c r="F40" s="256"/>
      <c r="G40" s="256"/>
      <c r="H40" s="256"/>
      <c r="I40" s="256"/>
      <c r="J40" s="256"/>
      <c r="K40" s="256"/>
      <c r="L40" s="256"/>
    </row>
    <row r="41" ht="15.75" customHeight="1">
      <c r="A41" s="17"/>
    </row>
    <row r="42" spans="1:12" ht="170.25" customHeight="1">
      <c r="A42" s="255"/>
      <c r="B42" s="255"/>
      <c r="C42" s="255"/>
      <c r="D42" s="255"/>
      <c r="E42" s="255"/>
      <c r="F42" s="255"/>
      <c r="G42" s="255"/>
      <c r="H42" s="255"/>
      <c r="I42" s="255"/>
      <c r="J42" s="255"/>
      <c r="K42" s="255"/>
      <c r="L42" s="255"/>
    </row>
  </sheetData>
  <mergeCells count="3">
    <mergeCell ref="A42:L42"/>
    <mergeCell ref="A40:L40"/>
    <mergeCell ref="A39:L39"/>
  </mergeCells>
  <printOptions/>
  <pageMargins left="0.75" right="0.75" top="1" bottom="1" header="0.5" footer="0.5"/>
  <pageSetup fitToHeight="1"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1" sqref="A1"/>
    </sheetView>
  </sheetViews>
  <sheetFormatPr defaultColWidth="11.421875" defaultRowHeight="15.75" customHeight="1"/>
  <cols>
    <col min="1" max="1" width="30.7109375" style="0" customWidth="1"/>
    <col min="2" max="13" width="8.28125" style="0" customWidth="1"/>
  </cols>
  <sheetData>
    <row r="1" spans="1:9" ht="15.75" customHeight="1">
      <c r="A1" s="10" t="s">
        <v>332</v>
      </c>
      <c r="B1" s="1"/>
      <c r="C1" s="1"/>
      <c r="D1" s="1"/>
      <c r="E1" s="1"/>
      <c r="G1" s="1"/>
      <c r="H1" s="1"/>
      <c r="I1" s="1"/>
    </row>
    <row r="2" spans="1:9" ht="15.75" customHeight="1">
      <c r="A2" s="11" t="s">
        <v>249</v>
      </c>
      <c r="C2" s="1"/>
      <c r="D2" s="1"/>
      <c r="E2" s="1"/>
      <c r="F2" s="1"/>
      <c r="G2" s="1"/>
      <c r="H2" s="1"/>
      <c r="I2" s="1"/>
    </row>
    <row r="3" spans="1:9" ht="15.75" customHeight="1">
      <c r="A3" s="8"/>
      <c r="B3" s="7"/>
      <c r="C3" s="7"/>
      <c r="D3" s="7"/>
      <c r="E3" s="1"/>
      <c r="F3" s="1"/>
      <c r="G3" s="1"/>
      <c r="H3" s="1"/>
      <c r="I3" s="1"/>
    </row>
    <row r="4" spans="1:12" ht="15.75" customHeight="1">
      <c r="A4" s="28"/>
      <c r="B4" s="74"/>
      <c r="C4" s="74"/>
      <c r="D4" s="74"/>
      <c r="E4" s="50"/>
      <c r="F4" s="50"/>
      <c r="G4" s="50"/>
      <c r="H4" s="50">
        <v>1994</v>
      </c>
      <c r="I4" s="50">
        <v>1995</v>
      </c>
      <c r="J4" s="50">
        <v>1996</v>
      </c>
      <c r="K4" s="50">
        <v>1997</v>
      </c>
      <c r="L4" s="50">
        <v>1998</v>
      </c>
    </row>
    <row r="5" spans="1:13" ht="15.75" customHeight="1">
      <c r="A5" s="101" t="s">
        <v>242</v>
      </c>
      <c r="B5" s="91"/>
      <c r="C5" s="91"/>
      <c r="D5" s="91"/>
      <c r="E5" s="91"/>
      <c r="F5" s="112"/>
      <c r="G5" s="112"/>
      <c r="H5" s="186">
        <f>+H8+H26</f>
        <v>1859.441</v>
      </c>
      <c r="I5" s="186">
        <f>+I8+I26</f>
        <v>2074.769</v>
      </c>
      <c r="J5" s="113">
        <f>+J8+J26</f>
        <v>3921.521</v>
      </c>
      <c r="K5" s="113">
        <f>+K8+K26</f>
        <v>4358.911</v>
      </c>
      <c r="L5" s="113">
        <f>+L8+L26</f>
        <v>4457.879999999999</v>
      </c>
      <c r="M5" s="17"/>
    </row>
    <row r="6" spans="1:13" ht="15.75" customHeight="1">
      <c r="A6" s="102" t="s">
        <v>243</v>
      </c>
      <c r="B6" s="93"/>
      <c r="C6" s="93"/>
      <c r="D6" s="93"/>
      <c r="E6" s="93"/>
      <c r="F6" s="93"/>
      <c r="G6" s="93"/>
      <c r="H6" s="187" t="s">
        <v>257</v>
      </c>
      <c r="I6" s="187"/>
      <c r="J6" s="114"/>
      <c r="K6" s="114"/>
      <c r="L6" s="147"/>
      <c r="M6" s="17"/>
    </row>
    <row r="7" spans="1:13" ht="15.75" customHeight="1">
      <c r="A7" s="100"/>
      <c r="B7" s="93"/>
      <c r="C7" s="93"/>
      <c r="D7" s="93"/>
      <c r="E7" s="93"/>
      <c r="F7" s="93"/>
      <c r="G7" s="93"/>
      <c r="H7" s="187"/>
      <c r="I7" s="187"/>
      <c r="J7" s="114"/>
      <c r="K7" s="114"/>
      <c r="L7" s="147"/>
      <c r="M7" s="17"/>
    </row>
    <row r="8" spans="1:13" ht="15.75" customHeight="1">
      <c r="A8" s="101" t="s">
        <v>344</v>
      </c>
      <c r="B8" s="96"/>
      <c r="C8" s="96"/>
      <c r="D8" s="96"/>
      <c r="E8" s="96"/>
      <c r="F8" s="96"/>
      <c r="G8" s="96"/>
      <c r="H8" s="186">
        <f>+H11+H13+H23</f>
        <v>737.5</v>
      </c>
      <c r="I8" s="186">
        <f>+I11+I13+I23</f>
        <v>765.5</v>
      </c>
      <c r="J8" s="113">
        <f>+J11+J13+J23</f>
        <v>1480.9</v>
      </c>
      <c r="K8" s="113">
        <f>+K11+K13+K23</f>
        <v>1423.3</v>
      </c>
      <c r="L8" s="113">
        <f>+L11+L13+L23</f>
        <v>1233.6129999999998</v>
      </c>
      <c r="M8" s="17"/>
    </row>
    <row r="9" spans="1:13" ht="15.75" customHeight="1">
      <c r="A9" s="107" t="s">
        <v>345</v>
      </c>
      <c r="B9" s="93"/>
      <c r="C9" s="93"/>
      <c r="D9" s="93"/>
      <c r="E9" s="93"/>
      <c r="F9" s="93"/>
      <c r="G9" s="93"/>
      <c r="H9" s="187"/>
      <c r="I9" s="187"/>
      <c r="J9" s="114"/>
      <c r="K9" s="114" t="s">
        <v>257</v>
      </c>
      <c r="L9" s="147"/>
      <c r="M9" s="17"/>
    </row>
    <row r="10" spans="1:13" ht="15.75" customHeight="1">
      <c r="A10" s="100"/>
      <c r="B10" s="93"/>
      <c r="C10" s="93"/>
      <c r="D10" s="93"/>
      <c r="E10" s="93"/>
      <c r="F10" s="93"/>
      <c r="G10" s="93"/>
      <c r="H10" s="187"/>
      <c r="I10" s="187"/>
      <c r="J10" s="114"/>
      <c r="K10" s="114"/>
      <c r="L10" s="147"/>
      <c r="M10" s="17"/>
    </row>
    <row r="11" spans="1:13" ht="15.75" customHeight="1">
      <c r="A11" s="104" t="s">
        <v>346</v>
      </c>
      <c r="B11" s="93"/>
      <c r="C11" s="93"/>
      <c r="D11" s="93"/>
      <c r="E11" s="93"/>
      <c r="F11" s="93"/>
      <c r="G11" s="93"/>
      <c r="H11" s="187">
        <v>181</v>
      </c>
      <c r="I11" s="187">
        <v>214.9</v>
      </c>
      <c r="J11" s="114">
        <v>858</v>
      </c>
      <c r="K11" s="114">
        <v>830.2</v>
      </c>
      <c r="L11" s="147">
        <v>644.458</v>
      </c>
      <c r="M11" s="17"/>
    </row>
    <row r="12" spans="1:13" ht="15.75" customHeight="1">
      <c r="A12" s="105" t="s">
        <v>347</v>
      </c>
      <c r="B12" s="93"/>
      <c r="C12" s="93"/>
      <c r="D12" s="93"/>
      <c r="E12" s="93"/>
      <c r="F12" s="93"/>
      <c r="G12" s="93"/>
      <c r="H12" s="187"/>
      <c r="I12" s="187"/>
      <c r="J12" s="114"/>
      <c r="K12" s="114"/>
      <c r="L12" s="147"/>
      <c r="M12" s="17"/>
    </row>
    <row r="13" spans="1:13" ht="15.75" customHeight="1">
      <c r="A13" s="104" t="s">
        <v>247</v>
      </c>
      <c r="B13" s="93"/>
      <c r="C13" s="93"/>
      <c r="D13" s="93"/>
      <c r="E13" s="93"/>
      <c r="F13" s="93"/>
      <c r="G13" s="93"/>
      <c r="H13" s="187">
        <f>+H17+H19+H21</f>
        <v>549</v>
      </c>
      <c r="I13" s="187">
        <v>544.5</v>
      </c>
      <c r="J13" s="114">
        <f>+J17+J19+J21</f>
        <v>569.7</v>
      </c>
      <c r="K13" s="114">
        <v>557.3</v>
      </c>
      <c r="L13" s="114">
        <v>560.55</v>
      </c>
      <c r="M13" s="17"/>
    </row>
    <row r="14" spans="1:13" ht="15.75" customHeight="1">
      <c r="A14" s="103" t="s">
        <v>248</v>
      </c>
      <c r="B14" s="93"/>
      <c r="C14" s="93"/>
      <c r="D14" s="93"/>
      <c r="E14" s="93"/>
      <c r="F14" s="93"/>
      <c r="G14" s="93"/>
      <c r="H14" s="187" t="s">
        <v>257</v>
      </c>
      <c r="I14" s="187"/>
      <c r="J14" s="114"/>
      <c r="K14" s="114"/>
      <c r="L14" s="147"/>
      <c r="M14" s="17"/>
    </row>
    <row r="15" spans="1:13" ht="15.75" customHeight="1">
      <c r="A15" s="217" t="s">
        <v>245</v>
      </c>
      <c r="B15" s="93"/>
      <c r="C15" s="93"/>
      <c r="D15" s="93"/>
      <c r="E15" s="93"/>
      <c r="F15" s="93"/>
      <c r="G15" s="93"/>
      <c r="H15" s="187"/>
      <c r="I15" s="187"/>
      <c r="J15" s="114"/>
      <c r="K15" s="114"/>
      <c r="L15" s="147"/>
      <c r="M15" s="17"/>
    </row>
    <row r="16" spans="1:13" ht="15.75" customHeight="1">
      <c r="A16" s="218" t="s">
        <v>246</v>
      </c>
      <c r="B16" s="93"/>
      <c r="C16" s="93"/>
      <c r="D16" s="93"/>
      <c r="E16" s="93"/>
      <c r="F16" s="93"/>
      <c r="G16" s="93"/>
      <c r="H16" s="187"/>
      <c r="I16" s="187"/>
      <c r="J16" s="114"/>
      <c r="K16" s="114"/>
      <c r="L16" s="147"/>
      <c r="M16" s="17"/>
    </row>
    <row r="17" spans="1:13" ht="15.75" customHeight="1">
      <c r="A17" s="219" t="s">
        <v>348</v>
      </c>
      <c r="B17" s="94"/>
      <c r="C17" s="94"/>
      <c r="D17" s="94"/>
      <c r="E17" s="94"/>
      <c r="F17" s="94"/>
      <c r="G17" s="94"/>
      <c r="H17" s="187">
        <v>183.4</v>
      </c>
      <c r="I17" s="187">
        <v>175.4</v>
      </c>
      <c r="J17" s="114">
        <v>188.4</v>
      </c>
      <c r="K17" s="114">
        <v>179.1</v>
      </c>
      <c r="L17" s="147">
        <v>126.032</v>
      </c>
      <c r="M17" s="17"/>
    </row>
    <row r="18" spans="1:13" ht="15.75" customHeight="1">
      <c r="A18" s="218" t="s">
        <v>349</v>
      </c>
      <c r="B18" s="90"/>
      <c r="C18" s="90"/>
      <c r="D18" s="90"/>
      <c r="E18" s="90"/>
      <c r="F18" s="90"/>
      <c r="G18" s="90"/>
      <c r="H18" s="187"/>
      <c r="I18" s="187"/>
      <c r="J18" s="114"/>
      <c r="K18" s="114"/>
      <c r="L18" s="147"/>
      <c r="M18" s="17"/>
    </row>
    <row r="19" spans="1:13" ht="15.75" customHeight="1">
      <c r="A19" s="106" t="s">
        <v>350</v>
      </c>
      <c r="B19" s="94"/>
      <c r="C19" s="94"/>
      <c r="D19" s="94"/>
      <c r="E19" s="94"/>
      <c r="F19" s="94"/>
      <c r="G19" s="94"/>
      <c r="H19" s="187">
        <v>175.3</v>
      </c>
      <c r="I19" s="187">
        <v>175.2</v>
      </c>
      <c r="J19" s="114">
        <v>206.5</v>
      </c>
      <c r="K19" s="114">
        <v>247.8</v>
      </c>
      <c r="L19" s="147">
        <v>308.48</v>
      </c>
      <c r="M19" s="17"/>
    </row>
    <row r="20" spans="1:13" ht="15.75" customHeight="1">
      <c r="A20" s="159" t="s">
        <v>351</v>
      </c>
      <c r="B20" s="93"/>
      <c r="C20" s="93"/>
      <c r="D20" s="93"/>
      <c r="E20" s="93"/>
      <c r="F20" s="93"/>
      <c r="G20" s="93"/>
      <c r="H20" s="187"/>
      <c r="I20" s="187"/>
      <c r="J20" s="114"/>
      <c r="K20" s="114"/>
      <c r="L20" s="147"/>
      <c r="M20" s="17"/>
    </row>
    <row r="21" spans="1:13" ht="15.75" customHeight="1">
      <c r="A21" s="196" t="s">
        <v>352</v>
      </c>
      <c r="B21" s="97"/>
      <c r="C21" s="97"/>
      <c r="D21" s="98"/>
      <c r="E21" s="98"/>
      <c r="F21" s="98"/>
      <c r="G21" s="98"/>
      <c r="H21" s="188">
        <v>190.3</v>
      </c>
      <c r="I21" s="188">
        <v>194</v>
      </c>
      <c r="J21" s="183">
        <v>174.8</v>
      </c>
      <c r="K21" s="183">
        <v>130.3</v>
      </c>
      <c r="L21" s="167">
        <v>126.038</v>
      </c>
      <c r="M21" s="17"/>
    </row>
    <row r="22" spans="1:13" ht="15.75" customHeight="1">
      <c r="A22" s="220" t="s">
        <v>353</v>
      </c>
      <c r="B22" s="95"/>
      <c r="C22" s="95"/>
      <c r="D22" s="95"/>
      <c r="E22" s="95"/>
      <c r="F22" s="95"/>
      <c r="G22" s="95"/>
      <c r="H22" s="188"/>
      <c r="I22" s="188"/>
      <c r="J22" s="183"/>
      <c r="K22" s="183"/>
      <c r="L22" s="167"/>
      <c r="M22" s="17"/>
    </row>
    <row r="23" spans="1:13" ht="15.75" customHeight="1">
      <c r="A23" s="104" t="s">
        <v>354</v>
      </c>
      <c r="B23" s="17"/>
      <c r="C23" s="17"/>
      <c r="D23" s="17"/>
      <c r="E23" s="17"/>
      <c r="F23" s="17"/>
      <c r="G23" s="17"/>
      <c r="H23" s="187">
        <v>7.5</v>
      </c>
      <c r="I23" s="187">
        <v>6.1</v>
      </c>
      <c r="J23" s="114">
        <v>53.2</v>
      </c>
      <c r="K23" s="114">
        <v>35.8</v>
      </c>
      <c r="L23" s="138">
        <v>28.605</v>
      </c>
      <c r="M23" s="17"/>
    </row>
    <row r="24" spans="1:13" ht="15.75" customHeight="1">
      <c r="A24" s="105" t="s">
        <v>355</v>
      </c>
      <c r="B24" s="17"/>
      <c r="C24" s="17"/>
      <c r="D24" s="17"/>
      <c r="E24" s="17"/>
      <c r="F24" s="17"/>
      <c r="G24" s="17"/>
      <c r="H24" s="187"/>
      <c r="I24" s="187"/>
      <c r="J24" s="114"/>
      <c r="K24" s="114"/>
      <c r="L24" s="138"/>
      <c r="M24" s="17"/>
    </row>
    <row r="25" spans="1:12" ht="15.75" customHeight="1">
      <c r="A25" s="100"/>
      <c r="H25" s="187"/>
      <c r="I25" s="187"/>
      <c r="J25" s="114"/>
      <c r="K25" s="114"/>
      <c r="L25" s="138"/>
    </row>
    <row r="26" spans="1:12" ht="15.75" customHeight="1">
      <c r="A26" s="101" t="s">
        <v>356</v>
      </c>
      <c r="H26" s="186">
        <f>+H29+H31+H37</f>
        <v>1121.941</v>
      </c>
      <c r="I26" s="186">
        <f>+I29+I31+I37</f>
        <v>1309.2689999999998</v>
      </c>
      <c r="J26" s="113">
        <f>+J29+J31+J37</f>
        <v>2440.621</v>
      </c>
      <c r="K26" s="113">
        <f>+K29+K31+K37</f>
        <v>2935.611</v>
      </c>
      <c r="L26" s="113">
        <f>+L29+L31+L37</f>
        <v>3224.267</v>
      </c>
    </row>
    <row r="27" spans="1:12" ht="15.75" customHeight="1">
      <c r="A27" s="102" t="s">
        <v>357</v>
      </c>
      <c r="H27" s="187" t="s">
        <v>257</v>
      </c>
      <c r="I27" s="187" t="s">
        <v>257</v>
      </c>
      <c r="J27" s="114" t="s">
        <v>257</v>
      </c>
      <c r="K27" s="114" t="s">
        <v>257</v>
      </c>
      <c r="L27" s="138"/>
    </row>
    <row r="28" spans="1:12" ht="15.75" customHeight="1">
      <c r="A28" s="100"/>
      <c r="H28" s="187"/>
      <c r="I28" s="187"/>
      <c r="J28" s="114"/>
      <c r="K28" s="114"/>
      <c r="L28" s="138"/>
    </row>
    <row r="29" spans="1:12" ht="15.75" customHeight="1">
      <c r="A29" s="104" t="s">
        <v>358</v>
      </c>
      <c r="H29" s="187">
        <v>1.5</v>
      </c>
      <c r="I29" s="187">
        <v>2.1</v>
      </c>
      <c r="J29" s="114">
        <v>11.3</v>
      </c>
      <c r="K29" s="114">
        <v>22.8</v>
      </c>
      <c r="L29" s="138">
        <v>32.325</v>
      </c>
    </row>
    <row r="30" spans="1:12" ht="15.75" customHeight="1">
      <c r="A30" s="106" t="s">
        <v>359</v>
      </c>
      <c r="H30" s="187"/>
      <c r="I30" s="187"/>
      <c r="J30" s="114"/>
      <c r="K30" s="114"/>
      <c r="L30" s="138"/>
    </row>
    <row r="31" spans="1:12" ht="15.75" customHeight="1">
      <c r="A31" s="104" t="s">
        <v>360</v>
      </c>
      <c r="H31" s="187">
        <v>1051.741</v>
      </c>
      <c r="I31" s="187">
        <v>1233.569</v>
      </c>
      <c r="J31" s="114">
        <v>2310.621</v>
      </c>
      <c r="K31" s="114">
        <v>2779.211</v>
      </c>
      <c r="L31" s="138">
        <v>3048.373</v>
      </c>
    </row>
    <row r="32" spans="1:12" ht="15.75" customHeight="1">
      <c r="A32" s="105" t="s">
        <v>361</v>
      </c>
      <c r="H32" s="187"/>
      <c r="I32" s="187"/>
      <c r="J32" s="114"/>
      <c r="K32" s="114"/>
      <c r="L32" s="138"/>
    </row>
    <row r="33" spans="1:12" ht="15.75" customHeight="1">
      <c r="A33" s="106" t="s">
        <v>374</v>
      </c>
      <c r="H33" s="187"/>
      <c r="I33" s="187"/>
      <c r="J33" s="114"/>
      <c r="K33" s="114"/>
      <c r="L33" s="138"/>
    </row>
    <row r="34" spans="1:12" ht="15.75" customHeight="1">
      <c r="A34" s="159" t="s">
        <v>375</v>
      </c>
      <c r="H34" s="187"/>
      <c r="I34" s="187"/>
      <c r="J34" s="114"/>
      <c r="K34" s="114"/>
      <c r="L34" s="138"/>
    </row>
    <row r="35" spans="1:12" ht="15.75" customHeight="1">
      <c r="A35" s="106" t="s">
        <v>388</v>
      </c>
      <c r="H35" s="189" t="s">
        <v>373</v>
      </c>
      <c r="I35" s="189" t="s">
        <v>373</v>
      </c>
      <c r="J35" s="189" t="s">
        <v>78</v>
      </c>
      <c r="K35" s="189" t="s">
        <v>78</v>
      </c>
      <c r="L35" s="138">
        <v>7.297</v>
      </c>
    </row>
    <row r="36" spans="1:12" ht="15.75" customHeight="1">
      <c r="A36" s="181" t="s">
        <v>387</v>
      </c>
      <c r="H36" s="187"/>
      <c r="I36" s="187"/>
      <c r="J36" s="114"/>
      <c r="K36" s="114"/>
      <c r="L36" s="138"/>
    </row>
    <row r="37" spans="1:12" ht="15.75" customHeight="1">
      <c r="A37" s="104" t="s">
        <v>327</v>
      </c>
      <c r="H37" s="187">
        <v>68.7</v>
      </c>
      <c r="I37" s="187">
        <v>73.6</v>
      </c>
      <c r="J37" s="114">
        <v>118.7</v>
      </c>
      <c r="K37" s="114">
        <v>133.6</v>
      </c>
      <c r="L37" s="138">
        <v>143.569</v>
      </c>
    </row>
    <row r="38" spans="1:12" ht="15.75" customHeight="1">
      <c r="A38" s="110" t="s">
        <v>326</v>
      </c>
      <c r="B38" s="7"/>
      <c r="C38" s="7"/>
      <c r="D38" s="7"/>
      <c r="E38" s="7"/>
      <c r="F38" s="7"/>
      <c r="G38" s="7"/>
      <c r="H38" s="146"/>
      <c r="I38" s="146"/>
      <c r="J38" s="146"/>
      <c r="K38" s="146"/>
      <c r="L38" s="144"/>
    </row>
    <row r="39" spans="1:12" ht="15.75" customHeight="1">
      <c r="A39" s="258" t="s">
        <v>3</v>
      </c>
      <c r="B39" s="258"/>
      <c r="C39" s="258"/>
      <c r="D39" s="258"/>
      <c r="E39" s="258"/>
      <c r="F39" s="258"/>
      <c r="G39" s="258"/>
      <c r="H39" s="258"/>
      <c r="I39" s="258"/>
      <c r="J39" s="258"/>
      <c r="K39" s="258"/>
      <c r="L39" s="258"/>
    </row>
    <row r="40" spans="1:12" ht="15.75" customHeight="1">
      <c r="A40" s="256" t="s">
        <v>2</v>
      </c>
      <c r="B40" s="256"/>
      <c r="C40" s="256"/>
      <c r="D40" s="256"/>
      <c r="E40" s="256"/>
      <c r="F40" s="256"/>
      <c r="G40" s="256"/>
      <c r="H40" s="256"/>
      <c r="I40" s="256"/>
      <c r="J40" s="256"/>
      <c r="K40" s="256"/>
      <c r="L40" s="256"/>
    </row>
    <row r="41" ht="15.75" customHeight="1">
      <c r="A41" s="17"/>
    </row>
    <row r="42" ht="15.75" customHeight="1">
      <c r="A42" s="17"/>
    </row>
    <row r="49" spans="2:7" ht="15.75" customHeight="1">
      <c r="B49" s="259"/>
      <c r="C49" s="259"/>
      <c r="D49" s="259"/>
      <c r="E49" s="259"/>
      <c r="F49" s="259"/>
      <c r="G49" s="259"/>
    </row>
    <row r="50" spans="2:7" ht="15.75" customHeight="1">
      <c r="B50" s="259"/>
      <c r="C50" s="259"/>
      <c r="D50" s="259"/>
      <c r="E50" s="259"/>
      <c r="F50" s="259"/>
      <c r="G50" s="259"/>
    </row>
  </sheetData>
  <mergeCells count="4">
    <mergeCell ref="B50:G50"/>
    <mergeCell ref="B49:G49"/>
    <mergeCell ref="A39:L39"/>
    <mergeCell ref="A40:L40"/>
  </mergeCells>
  <printOptions/>
  <pageMargins left="0.75" right="0.75" top="1" bottom="1" header="0.5" footer="0.5"/>
  <pageSetup fitToHeight="1" fitToWidth="1"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40"/>
  <sheetViews>
    <sheetView workbookViewId="0" topLeftCell="A1">
      <selection activeCell="A1" sqref="A1"/>
    </sheetView>
  </sheetViews>
  <sheetFormatPr defaultColWidth="11.421875" defaultRowHeight="15.75" customHeight="1"/>
  <cols>
    <col min="1" max="1" width="22.140625" style="0" customWidth="1"/>
    <col min="2" max="17" width="6.7109375" style="0" customWidth="1"/>
  </cols>
  <sheetData>
    <row r="1" spans="1:13" ht="15.75" customHeight="1">
      <c r="A1" s="10" t="s">
        <v>333</v>
      </c>
      <c r="B1" s="1"/>
      <c r="C1" s="1"/>
      <c r="D1" s="1"/>
      <c r="E1" s="1"/>
      <c r="F1" s="1"/>
      <c r="G1" s="1"/>
      <c r="H1" s="1"/>
      <c r="I1" s="1"/>
      <c r="K1" s="1"/>
      <c r="L1" s="1"/>
      <c r="M1" s="1"/>
    </row>
    <row r="2" spans="1:13" ht="15.75" customHeight="1">
      <c r="A2" s="11" t="s">
        <v>250</v>
      </c>
      <c r="G2" s="1"/>
      <c r="H2" s="1"/>
      <c r="I2" s="1"/>
      <c r="J2" s="1"/>
      <c r="K2" s="1"/>
      <c r="L2" s="1"/>
      <c r="M2" s="1"/>
    </row>
    <row r="3" spans="1:13" ht="15.75" customHeight="1">
      <c r="A3" s="8"/>
      <c r="B3" s="7"/>
      <c r="C3" s="7"/>
      <c r="D3" s="7"/>
      <c r="E3" s="7"/>
      <c r="F3" s="7"/>
      <c r="G3" s="7"/>
      <c r="H3" s="7"/>
      <c r="I3" s="1"/>
      <c r="J3" s="1"/>
      <c r="K3" s="1"/>
      <c r="L3" s="1"/>
      <c r="M3" s="1"/>
    </row>
    <row r="4" spans="1:16" ht="15.75" customHeight="1">
      <c r="A4" s="28"/>
      <c r="B4" s="74">
        <v>1984</v>
      </c>
      <c r="C4" s="74">
        <v>1985</v>
      </c>
      <c r="D4" s="74">
        <v>1986</v>
      </c>
      <c r="E4" s="74">
        <v>1987</v>
      </c>
      <c r="F4" s="74">
        <v>1988</v>
      </c>
      <c r="G4" s="74">
        <v>1989</v>
      </c>
      <c r="H4" s="74">
        <v>1990</v>
      </c>
      <c r="I4" s="50">
        <v>1991</v>
      </c>
      <c r="J4" s="50">
        <v>1992</v>
      </c>
      <c r="K4" s="50">
        <v>1993</v>
      </c>
      <c r="L4" s="50">
        <v>1994</v>
      </c>
      <c r="M4" s="50">
        <v>1995</v>
      </c>
      <c r="N4" s="50">
        <v>1996</v>
      </c>
      <c r="O4" s="50">
        <v>1997</v>
      </c>
      <c r="P4" s="50">
        <v>1998</v>
      </c>
    </row>
    <row r="5" spans="1:17" ht="15.75" customHeight="1">
      <c r="A5" s="101" t="s">
        <v>251</v>
      </c>
      <c r="B5" s="113">
        <v>101</v>
      </c>
      <c r="C5" s="116">
        <v>86</v>
      </c>
      <c r="D5" s="116">
        <v>70</v>
      </c>
      <c r="E5" s="116">
        <v>76</v>
      </c>
      <c r="F5" s="116">
        <f>+F8+F10</f>
        <v>72.2</v>
      </c>
      <c r="G5" s="116">
        <f aca="true" t="shared" si="0" ref="G5:P5">+G8+G10</f>
        <v>60.3</v>
      </c>
      <c r="H5" s="116">
        <f t="shared" si="0"/>
        <v>50</v>
      </c>
      <c r="I5" s="116">
        <f t="shared" si="0"/>
        <v>46.2</v>
      </c>
      <c r="J5" s="116">
        <f t="shared" si="0"/>
        <v>38.1</v>
      </c>
      <c r="K5" s="116">
        <f t="shared" si="0"/>
        <v>31.6</v>
      </c>
      <c r="L5" s="116">
        <f t="shared" si="0"/>
        <v>26.299999999999997</v>
      </c>
      <c r="M5" s="116">
        <f t="shared" si="0"/>
        <v>22.4</v>
      </c>
      <c r="N5" s="116">
        <f t="shared" si="0"/>
        <v>17.1</v>
      </c>
      <c r="O5" s="116">
        <f t="shared" si="0"/>
        <v>12.9</v>
      </c>
      <c r="P5" s="113">
        <f t="shared" si="0"/>
        <v>9.362</v>
      </c>
      <c r="Q5" s="17"/>
    </row>
    <row r="6" spans="1:17" ht="15.75" customHeight="1">
      <c r="A6" s="107" t="s">
        <v>252</v>
      </c>
      <c r="B6" s="117"/>
      <c r="C6" s="117"/>
      <c r="D6" s="117"/>
      <c r="E6" s="117"/>
      <c r="F6" s="117" t="s">
        <v>257</v>
      </c>
      <c r="G6" s="117"/>
      <c r="H6" s="117"/>
      <c r="I6" s="117"/>
      <c r="J6" s="117"/>
      <c r="K6" s="117"/>
      <c r="L6" s="117"/>
      <c r="M6" s="117"/>
      <c r="N6" s="117"/>
      <c r="O6" s="117"/>
      <c r="P6" s="117"/>
      <c r="Q6" s="17"/>
    </row>
    <row r="7" spans="1:17" ht="15.75" customHeight="1">
      <c r="A7" s="100"/>
      <c r="B7" s="117"/>
      <c r="C7" s="117"/>
      <c r="D7" s="117"/>
      <c r="E7" s="117"/>
      <c r="F7" s="117"/>
      <c r="G7" s="117"/>
      <c r="H7" s="117"/>
      <c r="I7" s="117"/>
      <c r="J7" s="117"/>
      <c r="K7" s="117"/>
      <c r="L7" s="117"/>
      <c r="M7" s="117"/>
      <c r="N7" s="117"/>
      <c r="O7" s="117"/>
      <c r="P7" s="117"/>
      <c r="Q7" s="17"/>
    </row>
    <row r="8" spans="1:17" ht="15.75" customHeight="1">
      <c r="A8" s="104" t="s">
        <v>253</v>
      </c>
      <c r="B8" s="119" t="s">
        <v>78</v>
      </c>
      <c r="C8" s="119" t="s">
        <v>78</v>
      </c>
      <c r="D8" s="119" t="s">
        <v>78</v>
      </c>
      <c r="E8" s="119" t="s">
        <v>78</v>
      </c>
      <c r="F8" s="114">
        <v>34.7</v>
      </c>
      <c r="G8" s="114">
        <v>29.6</v>
      </c>
      <c r="H8" s="114">
        <v>27.2</v>
      </c>
      <c r="I8" s="114">
        <v>24.9</v>
      </c>
      <c r="J8" s="114">
        <v>20</v>
      </c>
      <c r="K8" s="114">
        <v>16.3</v>
      </c>
      <c r="L8" s="114">
        <v>13.7</v>
      </c>
      <c r="M8" s="114">
        <v>12.8</v>
      </c>
      <c r="N8" s="114">
        <v>9.8</v>
      </c>
      <c r="O8" s="114">
        <v>7.4</v>
      </c>
      <c r="P8" s="114">
        <v>5.612</v>
      </c>
      <c r="Q8" s="17"/>
    </row>
    <row r="9" spans="1:17" ht="15.75" customHeight="1">
      <c r="A9" s="105" t="s">
        <v>254</v>
      </c>
      <c r="B9" s="114"/>
      <c r="C9" s="114"/>
      <c r="D9" s="114"/>
      <c r="E9" s="114"/>
      <c r="F9" s="114"/>
      <c r="G9" s="114"/>
      <c r="H9" s="114"/>
      <c r="I9" s="114"/>
      <c r="J9" s="114"/>
      <c r="K9" s="114"/>
      <c r="L9" s="114"/>
      <c r="M9" s="114"/>
      <c r="N9" s="114"/>
      <c r="O9" s="114"/>
      <c r="P9" s="114"/>
      <c r="Q9" s="17"/>
    </row>
    <row r="10" spans="1:17" ht="15.75" customHeight="1">
      <c r="A10" s="104" t="s">
        <v>317</v>
      </c>
      <c r="B10" s="119" t="s">
        <v>78</v>
      </c>
      <c r="C10" s="119" t="s">
        <v>78</v>
      </c>
      <c r="D10" s="119" t="s">
        <v>78</v>
      </c>
      <c r="E10" s="119" t="s">
        <v>78</v>
      </c>
      <c r="F10" s="114">
        <v>37.5</v>
      </c>
      <c r="G10" s="114">
        <v>30.7</v>
      </c>
      <c r="H10" s="114">
        <v>22.8</v>
      </c>
      <c r="I10" s="114">
        <v>21.3</v>
      </c>
      <c r="J10" s="114">
        <v>18.1</v>
      </c>
      <c r="K10" s="114">
        <v>15.3</v>
      </c>
      <c r="L10" s="114">
        <v>12.6</v>
      </c>
      <c r="M10" s="114">
        <v>9.6</v>
      </c>
      <c r="N10" s="114">
        <v>7.3</v>
      </c>
      <c r="O10" s="114">
        <v>5.5</v>
      </c>
      <c r="P10" s="114">
        <v>3.75</v>
      </c>
      <c r="Q10" s="17"/>
    </row>
    <row r="11" spans="1:17" ht="15.75" customHeight="1">
      <c r="A11" s="110" t="s">
        <v>318</v>
      </c>
      <c r="B11" s="115"/>
      <c r="C11" s="115"/>
      <c r="D11" s="115"/>
      <c r="E11" s="115"/>
      <c r="F11" s="115"/>
      <c r="G11" s="115"/>
      <c r="H11" s="115"/>
      <c r="I11" s="115"/>
      <c r="J11" s="115"/>
      <c r="K11" s="115"/>
      <c r="L11" s="115"/>
      <c r="M11" s="115"/>
      <c r="N11" s="115"/>
      <c r="O11" s="115"/>
      <c r="P11" s="115"/>
      <c r="Q11" s="17"/>
    </row>
    <row r="12" spans="1:16" ht="15.75" customHeight="1">
      <c r="A12" s="252" t="s">
        <v>428</v>
      </c>
      <c r="B12" s="257" t="s">
        <v>425</v>
      </c>
      <c r="C12" s="257"/>
      <c r="D12" s="257"/>
      <c r="E12" s="257"/>
      <c r="F12" s="257"/>
      <c r="G12" s="257"/>
      <c r="H12" s="257"/>
      <c r="I12" s="257"/>
      <c r="J12" s="257"/>
      <c r="K12" s="257"/>
      <c r="L12" s="257"/>
      <c r="M12" s="257"/>
      <c r="N12" s="257"/>
      <c r="O12" s="257"/>
      <c r="P12" s="257"/>
    </row>
    <row r="13" spans="1:16" ht="15.75" customHeight="1">
      <c r="A13" s="253" t="s">
        <v>429</v>
      </c>
      <c r="B13" s="260" t="s">
        <v>430</v>
      </c>
      <c r="C13" s="260"/>
      <c r="D13" s="260"/>
      <c r="E13" s="260"/>
      <c r="F13" s="260"/>
      <c r="G13" s="260"/>
      <c r="H13" s="260"/>
      <c r="I13" s="260"/>
      <c r="J13" s="260"/>
      <c r="K13" s="260"/>
      <c r="L13" s="260"/>
      <c r="M13" s="260"/>
      <c r="N13" s="260"/>
      <c r="O13" s="260"/>
      <c r="P13" s="260"/>
    </row>
    <row r="14" spans="1:16" ht="15.75" customHeight="1">
      <c r="A14" s="214"/>
      <c r="B14" s="260" t="s">
        <v>431</v>
      </c>
      <c r="C14" s="260"/>
      <c r="D14" s="260"/>
      <c r="E14" s="260"/>
      <c r="F14" s="260"/>
      <c r="G14" s="260"/>
      <c r="H14" s="260"/>
      <c r="I14" s="260"/>
      <c r="J14" s="260"/>
      <c r="K14" s="260"/>
      <c r="L14" s="260"/>
      <c r="M14" s="260"/>
      <c r="N14" s="260"/>
      <c r="O14" s="260"/>
      <c r="P14" s="260"/>
    </row>
    <row r="15" spans="1:16" ht="15.75" customHeight="1">
      <c r="A15" s="17"/>
      <c r="B15" s="17"/>
      <c r="C15" s="17"/>
      <c r="D15" s="17"/>
      <c r="E15" s="17"/>
      <c r="F15" s="17"/>
      <c r="G15" s="17"/>
      <c r="H15" s="17"/>
      <c r="I15" s="17"/>
      <c r="J15" s="17"/>
      <c r="K15" s="17"/>
      <c r="L15" s="17"/>
      <c r="M15" s="17"/>
      <c r="N15" s="17"/>
      <c r="O15" s="17"/>
      <c r="P15" s="17"/>
    </row>
    <row r="16" spans="1:16" ht="15.75" customHeight="1">
      <c r="A16" s="17"/>
      <c r="B16" s="17"/>
      <c r="C16" s="17"/>
      <c r="D16" s="17"/>
      <c r="E16" s="17"/>
      <c r="F16" s="17"/>
      <c r="G16" s="17"/>
      <c r="H16" s="17"/>
      <c r="I16" s="17"/>
      <c r="J16" s="17"/>
      <c r="K16" s="17"/>
      <c r="L16" s="17"/>
      <c r="M16" s="17"/>
      <c r="N16" s="17"/>
      <c r="O16" s="17"/>
      <c r="P16" s="17"/>
    </row>
    <row r="17" spans="1:16" ht="15.75" customHeight="1">
      <c r="A17" s="17"/>
      <c r="B17" s="17"/>
      <c r="C17" s="17"/>
      <c r="D17" s="17"/>
      <c r="E17" s="17"/>
      <c r="F17" s="17"/>
      <c r="G17" s="17"/>
      <c r="H17" s="17"/>
      <c r="I17" s="17"/>
      <c r="J17" s="17"/>
      <c r="K17" s="17"/>
      <c r="L17" s="17"/>
      <c r="M17" s="17"/>
      <c r="N17" s="17"/>
      <c r="O17" s="17"/>
      <c r="P17" s="17"/>
    </row>
    <row r="27" spans="1:13" ht="15.75" customHeight="1">
      <c r="A27" s="10" t="s">
        <v>256</v>
      </c>
      <c r="B27" s="1"/>
      <c r="C27" s="1"/>
      <c r="D27" s="1"/>
      <c r="E27" s="1"/>
      <c r="F27" s="1"/>
      <c r="G27" s="1"/>
      <c r="H27" s="1"/>
      <c r="I27" s="1"/>
      <c r="K27" s="1"/>
      <c r="L27" s="1"/>
      <c r="M27" s="1"/>
    </row>
    <row r="28" spans="1:13" ht="15.75" customHeight="1">
      <c r="A28" s="11" t="s">
        <v>255</v>
      </c>
      <c r="G28" s="1"/>
      <c r="H28" s="1"/>
      <c r="I28" s="1"/>
      <c r="J28" s="1"/>
      <c r="K28" s="1"/>
      <c r="L28" s="1"/>
      <c r="M28" s="1"/>
    </row>
    <row r="29" spans="1:13" ht="15.75" customHeight="1">
      <c r="A29" s="8"/>
      <c r="B29" s="7"/>
      <c r="C29" s="7"/>
      <c r="D29" s="7"/>
      <c r="E29" s="7"/>
      <c r="F29" s="7"/>
      <c r="G29" s="7"/>
      <c r="H29" s="7"/>
      <c r="I29" s="1"/>
      <c r="J29" s="1"/>
      <c r="K29" s="1"/>
      <c r="L29" s="1"/>
      <c r="M29" s="1"/>
    </row>
    <row r="30" spans="1:16" ht="15.75" customHeight="1">
      <c r="A30" s="28"/>
      <c r="B30" s="74"/>
      <c r="C30" s="74"/>
      <c r="D30" s="74"/>
      <c r="E30" s="74"/>
      <c r="F30" s="74">
        <v>1988</v>
      </c>
      <c r="G30" s="74">
        <v>1989</v>
      </c>
      <c r="H30" s="74">
        <v>1990</v>
      </c>
      <c r="I30" s="50">
        <v>1991</v>
      </c>
      <c r="J30" s="50">
        <v>1992</v>
      </c>
      <c r="K30" s="50">
        <v>1993</v>
      </c>
      <c r="L30" s="50">
        <v>1994</v>
      </c>
      <c r="M30" s="50">
        <v>1995</v>
      </c>
      <c r="N30" s="50">
        <v>1996</v>
      </c>
      <c r="O30" s="50">
        <v>1997</v>
      </c>
      <c r="P30" s="50">
        <v>1998</v>
      </c>
    </row>
    <row r="31" spans="1:16" ht="15.75" customHeight="1">
      <c r="A31" s="101" t="s">
        <v>251</v>
      </c>
      <c r="B31" s="120"/>
      <c r="C31" s="120"/>
      <c r="D31" s="120"/>
      <c r="E31" s="120"/>
      <c r="F31" s="120" t="s">
        <v>78</v>
      </c>
      <c r="G31" s="120" t="s">
        <v>78</v>
      </c>
      <c r="H31" s="113">
        <f aca="true" t="shared" si="1" ref="H31:P31">+H34+H36</f>
        <v>501.5</v>
      </c>
      <c r="I31" s="113">
        <f t="shared" si="1"/>
        <v>474.20000000000005</v>
      </c>
      <c r="J31" s="113">
        <f t="shared" si="1"/>
        <v>415.8</v>
      </c>
      <c r="K31" s="113">
        <f t="shared" si="1"/>
        <v>317.2</v>
      </c>
      <c r="L31" s="113">
        <f t="shared" si="1"/>
        <v>335.8</v>
      </c>
      <c r="M31" s="113">
        <f t="shared" si="1"/>
        <v>342</v>
      </c>
      <c r="N31" s="113">
        <f t="shared" si="1"/>
        <v>255.5</v>
      </c>
      <c r="O31" s="113">
        <f t="shared" si="1"/>
        <v>220.5</v>
      </c>
      <c r="P31" s="113">
        <f t="shared" si="1"/>
        <v>182.701</v>
      </c>
    </row>
    <row r="32" spans="1:16" ht="15.75" customHeight="1">
      <c r="A32" s="107" t="s">
        <v>252</v>
      </c>
      <c r="B32" s="117"/>
      <c r="C32" s="117"/>
      <c r="D32" s="117"/>
      <c r="E32" s="117"/>
      <c r="F32" s="117"/>
      <c r="G32" s="117"/>
      <c r="H32" s="117"/>
      <c r="I32" s="117"/>
      <c r="J32" s="117"/>
      <c r="K32" s="117"/>
      <c r="L32" s="117"/>
      <c r="M32" s="117"/>
      <c r="N32" s="117"/>
      <c r="O32" s="117"/>
      <c r="P32" s="117"/>
    </row>
    <row r="33" spans="1:16" ht="15.75" customHeight="1">
      <c r="A33" s="100"/>
      <c r="B33" s="117"/>
      <c r="C33" s="117"/>
      <c r="D33" s="117"/>
      <c r="E33" s="117"/>
      <c r="F33" s="117"/>
      <c r="G33" s="117"/>
      <c r="H33" s="117"/>
      <c r="I33" s="117"/>
      <c r="J33" s="117"/>
      <c r="K33" s="117"/>
      <c r="L33" s="117"/>
      <c r="M33" s="117"/>
      <c r="N33" s="117"/>
      <c r="O33" s="117"/>
      <c r="P33" s="117"/>
    </row>
    <row r="34" spans="1:16" ht="15.75" customHeight="1">
      <c r="A34" s="104" t="s">
        <v>253</v>
      </c>
      <c r="B34" s="119"/>
      <c r="C34" s="119"/>
      <c r="D34" s="119"/>
      <c r="E34" s="119"/>
      <c r="F34" s="114">
        <v>140</v>
      </c>
      <c r="G34" s="114">
        <v>114</v>
      </c>
      <c r="H34" s="114">
        <v>109</v>
      </c>
      <c r="I34" s="114">
        <v>103.9</v>
      </c>
      <c r="J34" s="114">
        <v>81.5</v>
      </c>
      <c r="K34" s="114">
        <v>90.3</v>
      </c>
      <c r="L34" s="114">
        <v>110.5</v>
      </c>
      <c r="M34" s="114">
        <v>159.4</v>
      </c>
      <c r="N34" s="114">
        <v>103.9</v>
      </c>
      <c r="O34" s="114">
        <v>87.8</v>
      </c>
      <c r="P34" s="114">
        <v>72.639</v>
      </c>
    </row>
    <row r="35" spans="1:16" ht="15.75" customHeight="1">
      <c r="A35" s="105" t="s">
        <v>254</v>
      </c>
      <c r="B35" s="114"/>
      <c r="C35" s="114"/>
      <c r="D35" s="114"/>
      <c r="E35" s="114"/>
      <c r="F35" s="147"/>
      <c r="G35" s="147"/>
      <c r="H35" s="147"/>
      <c r="I35" s="147"/>
      <c r="J35" s="147"/>
      <c r="K35" s="147"/>
      <c r="L35" s="147"/>
      <c r="M35" s="147"/>
      <c r="N35" s="147"/>
      <c r="O35" s="147"/>
      <c r="P35" s="147"/>
    </row>
    <row r="36" spans="1:16" ht="15.75" customHeight="1">
      <c r="A36" s="104" t="s">
        <v>5</v>
      </c>
      <c r="B36" s="119"/>
      <c r="C36" s="119"/>
      <c r="D36" s="119"/>
      <c r="E36" s="119"/>
      <c r="F36" s="119" t="s">
        <v>78</v>
      </c>
      <c r="G36" s="119" t="s">
        <v>78</v>
      </c>
      <c r="H36" s="147">
        <v>392.5</v>
      </c>
      <c r="I36" s="147">
        <v>370.3</v>
      </c>
      <c r="J36" s="147">
        <v>334.3</v>
      </c>
      <c r="K36" s="147">
        <v>226.9</v>
      </c>
      <c r="L36" s="147">
        <v>225.3</v>
      </c>
      <c r="M36" s="147">
        <v>182.6</v>
      </c>
      <c r="N36" s="147">
        <v>151.6</v>
      </c>
      <c r="O36" s="147">
        <v>132.7</v>
      </c>
      <c r="P36" s="147">
        <v>110.062</v>
      </c>
    </row>
    <row r="37" spans="1:16" ht="15.75" customHeight="1">
      <c r="A37" s="110" t="s">
        <v>6</v>
      </c>
      <c r="B37" s="115"/>
      <c r="C37" s="115"/>
      <c r="D37" s="115"/>
      <c r="E37" s="115"/>
      <c r="F37" s="115"/>
      <c r="G37" s="115"/>
      <c r="H37" s="115"/>
      <c r="I37" s="115"/>
      <c r="J37" s="115"/>
      <c r="K37" s="115"/>
      <c r="L37" s="115"/>
      <c r="M37" s="115"/>
      <c r="N37" s="115"/>
      <c r="O37" s="115"/>
      <c r="P37" s="115"/>
    </row>
    <row r="38" spans="1:16" ht="15.75" customHeight="1">
      <c r="A38" s="252" t="s">
        <v>428</v>
      </c>
      <c r="B38" s="257" t="s">
        <v>425</v>
      </c>
      <c r="C38" s="257"/>
      <c r="D38" s="257"/>
      <c r="E38" s="257"/>
      <c r="F38" s="257"/>
      <c r="G38" s="257"/>
      <c r="H38" s="257"/>
      <c r="I38" s="257"/>
      <c r="J38" s="257"/>
      <c r="K38" s="257"/>
      <c r="L38" s="257"/>
      <c r="M38" s="257"/>
      <c r="N38" s="257"/>
      <c r="O38" s="257"/>
      <c r="P38" s="257"/>
    </row>
    <row r="39" spans="1:16" ht="15.75" customHeight="1">
      <c r="A39" s="253" t="s">
        <v>429</v>
      </c>
      <c r="B39" s="260" t="s">
        <v>430</v>
      </c>
      <c r="C39" s="260"/>
      <c r="D39" s="260"/>
      <c r="E39" s="260"/>
      <c r="F39" s="260"/>
      <c r="G39" s="260"/>
      <c r="H39" s="260"/>
      <c r="I39" s="260"/>
      <c r="J39" s="260"/>
      <c r="K39" s="260"/>
      <c r="L39" s="260"/>
      <c r="M39" s="260"/>
      <c r="N39" s="260"/>
      <c r="O39" s="260"/>
      <c r="P39" s="260"/>
    </row>
    <row r="40" spans="1:16" ht="15.75" customHeight="1">
      <c r="A40" s="214"/>
      <c r="B40" s="260" t="s">
        <v>431</v>
      </c>
      <c r="C40" s="260"/>
      <c r="D40" s="260"/>
      <c r="E40" s="260"/>
      <c r="F40" s="260"/>
      <c r="G40" s="260"/>
      <c r="H40" s="260"/>
      <c r="I40" s="260"/>
      <c r="J40" s="260"/>
      <c r="K40" s="260"/>
      <c r="L40" s="260"/>
      <c r="M40" s="260"/>
      <c r="N40" s="260"/>
      <c r="O40" s="260"/>
      <c r="P40" s="260"/>
    </row>
  </sheetData>
  <mergeCells count="6">
    <mergeCell ref="B39:P39"/>
    <mergeCell ref="B40:P40"/>
    <mergeCell ref="B12:P12"/>
    <mergeCell ref="B13:P13"/>
    <mergeCell ref="B14:P14"/>
    <mergeCell ref="B38:P38"/>
  </mergeCells>
  <printOptions/>
  <pageMargins left="0.75" right="0.75" top="1" bottom="1" header="0.5" footer="0.5"/>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NBNFA1</dc:creator>
  <cp:keywords/>
  <dc:description/>
  <cp:lastModifiedBy>Anne Grethe Rødser</cp:lastModifiedBy>
  <cp:lastPrinted>1999-05-06T16:57:21Z</cp:lastPrinted>
  <dcterms:created xsi:type="dcterms:W3CDTF">1999-02-11T12:33:08Z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