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85" windowWidth="20730" windowHeight="11580" tabRatio="710"/>
  </bookViews>
  <sheets>
    <sheet name="Forside" sheetId="30" r:id="rId1"/>
    <sheet name="Generelle data" sheetId="2" r:id="rId2"/>
    <sheet name="Betalingsmiddel i Noreg" sheetId="3" r:id="rId3"/>
    <sheet name="Betalingsinfrastruktur" sheetId="4" r:id="rId4"/>
    <sheet name="Kunderetta betalingstenester" sheetId="5" r:id="rId5"/>
    <sheet name="Prisar" sheetId="29" r:id="rId6"/>
    <sheet name="Sende pengar heim" sheetId="31" r:id="rId7"/>
  </sheets>
  <calcPr calcId="145621" fullPrecision="0"/>
</workbook>
</file>

<file path=xl/calcChain.xml><?xml version="1.0" encoding="utf-8"?>
<calcChain xmlns="http://schemas.openxmlformats.org/spreadsheetml/2006/main">
  <c r="K53" i="4" l="1"/>
  <c r="K5" i="4" l="1"/>
  <c r="J5" i="4"/>
  <c r="L5" i="3"/>
  <c r="L6" i="3"/>
  <c r="K10" i="3"/>
  <c r="J10" i="3"/>
  <c r="I10" i="3"/>
  <c r="H10" i="3"/>
  <c r="G10" i="3"/>
  <c r="F10" i="3"/>
  <c r="E10" i="3"/>
  <c r="D10" i="3"/>
  <c r="C10" i="3"/>
  <c r="B10" i="3"/>
  <c r="K6" i="3"/>
  <c r="J6" i="3"/>
  <c r="I6" i="3"/>
  <c r="I5" i="3" s="1"/>
  <c r="H6" i="3"/>
  <c r="H5" i="3" s="1"/>
  <c r="G6" i="3"/>
  <c r="F6" i="3"/>
  <c r="E6" i="3"/>
  <c r="E5" i="3" s="1"/>
  <c r="D6" i="3"/>
  <c r="D5" i="3" s="1"/>
  <c r="C6" i="3"/>
  <c r="B6" i="3"/>
  <c r="K5" i="3"/>
  <c r="J5" i="3"/>
  <c r="G5" i="3"/>
  <c r="F5" i="3"/>
  <c r="C5" i="3"/>
  <c r="B5" i="3"/>
  <c r="J30" i="3"/>
  <c r="I30" i="3"/>
  <c r="H30" i="3"/>
  <c r="G30" i="3"/>
  <c r="F30" i="3"/>
  <c r="E30" i="3"/>
  <c r="D30" i="3"/>
  <c r="C30" i="3"/>
  <c r="B30" i="3"/>
  <c r="E239" i="5" l="1"/>
  <c r="D239" i="5"/>
  <c r="C239" i="5"/>
  <c r="E238" i="5"/>
  <c r="D238" i="5"/>
  <c r="C238" i="5"/>
  <c r="E237" i="5"/>
  <c r="D237" i="5"/>
  <c r="C237" i="5"/>
  <c r="E236" i="5"/>
  <c r="D236" i="5"/>
  <c r="C236" i="5"/>
  <c r="E234" i="5"/>
  <c r="D234" i="5"/>
  <c r="C234" i="5"/>
  <c r="E233" i="5"/>
  <c r="D233" i="5"/>
  <c r="C233" i="5"/>
  <c r="E232" i="5"/>
  <c r="D232" i="5"/>
  <c r="C232" i="5"/>
  <c r="E231" i="5"/>
  <c r="D231" i="5"/>
  <c r="C231" i="5"/>
</calcChain>
</file>

<file path=xl/sharedStrings.xml><?xml version="1.0" encoding="utf-8"?>
<sst xmlns="http://schemas.openxmlformats.org/spreadsheetml/2006/main" count="663" uniqueCount="290">
  <si>
    <t>:</t>
  </si>
  <si>
    <t>Kort med chip</t>
  </si>
  <si>
    <t>Kort med magnetstripe</t>
  </si>
  <si>
    <t>BankAxept</t>
  </si>
  <si>
    <t>Nasjonale kredittkort</t>
  </si>
  <si>
    <t xml:space="preserve">Blankettbasert </t>
  </si>
  <si>
    <t>Betalingskort (varekjøp)</t>
  </si>
  <si>
    <t>Elektronisk</t>
  </si>
  <si>
    <t xml:space="preserve">Manuelt </t>
  </si>
  <si>
    <t>Sjekk</t>
  </si>
  <si>
    <t xml:space="preserve">Elektroniske </t>
  </si>
  <si>
    <t>Bedriftsterminalgiro</t>
  </si>
  <si>
    <t>Nettbank</t>
  </si>
  <si>
    <t>Telegiro</t>
  </si>
  <si>
    <t xml:space="preserve">Blankettbaserte </t>
  </si>
  <si>
    <t xml:space="preserve">Bedriftsterminalgiro og nettbank med tilvising </t>
  </si>
  <si>
    <t>Brevgiro</t>
  </si>
  <si>
    <t xml:space="preserve">Varekjøp </t>
  </si>
  <si>
    <t>Varekjøp med kontantuttak</t>
  </si>
  <si>
    <t>Bruk av norske kort i utlandet</t>
  </si>
  <si>
    <t xml:space="preserve"> Varekjøp</t>
  </si>
  <si>
    <t xml:space="preserve"> Kontantuttak</t>
  </si>
  <si>
    <t>Varekjøp</t>
  </si>
  <si>
    <t xml:space="preserve">Kontantuttak </t>
  </si>
  <si>
    <t xml:space="preserve">BankAxept </t>
  </si>
  <si>
    <t xml:space="preserve">Nasjonale kredittkort </t>
  </si>
  <si>
    <t>SWIFT</t>
  </si>
  <si>
    <t>Kontantuttak ved varekjøp med BankAxept</t>
  </si>
  <si>
    <t>Betalingsmottak</t>
  </si>
  <si>
    <t>Manuelt oppdrag</t>
  </si>
  <si>
    <t>Ordinær SWIFT-overføring i  norske kroner</t>
  </si>
  <si>
    <t>Ordinær SWIFT-overføring i euro</t>
  </si>
  <si>
    <t>Med BIC og IBAN, kr 150 000</t>
  </si>
  <si>
    <t>Mottak av euro</t>
  </si>
  <si>
    <t xml:space="preserve">    Årspris på internasjonale kredittkort</t>
  </si>
  <si>
    <t xml:space="preserve">    Årspris på BankAxept (kombinert med internasjonalt debetkort)</t>
  </si>
  <si>
    <t>Nettbank med KID, pris per betaling</t>
  </si>
  <si>
    <t xml:space="preserve">    Mobilbank med KID, pris per betaling</t>
  </si>
  <si>
    <t xml:space="preserve">     Brevgiro, pris per betaling  </t>
  </si>
  <si>
    <t>Minibankuttak med debetkort</t>
  </si>
  <si>
    <t xml:space="preserve"> Minibankuttak med internasjonale kredittkort</t>
  </si>
  <si>
    <t xml:space="preserve">    AvtaleGiro, pris per betaling  </t>
  </si>
  <si>
    <t>Tabell 5: Institusjonell infrastruktur</t>
  </si>
  <si>
    <t xml:space="preserve">   Personsjekk, pris per sjekk</t>
  </si>
  <si>
    <t xml:space="preserve">   Personsjekk, pris per hefte</t>
  </si>
  <si>
    <t>Mobilbank</t>
  </si>
  <si>
    <t>Tabell 1: Overordna data for Noreg</t>
  </si>
  <si>
    <t>Folketal (per 1. jan., millionar)</t>
  </si>
  <si>
    <t>BNP, marknadsverdi (milliardar kroner)</t>
  </si>
  <si>
    <t>BNP Fastlands-Noreg, marknadsverdi (milliardar kroner)</t>
  </si>
  <si>
    <t>Forbruket i hushalda (milliardar kroner)</t>
  </si>
  <si>
    <t xml:space="preserve">Pengemengda (M2) </t>
  </si>
  <si>
    <t>Setlar og myntar</t>
  </si>
  <si>
    <t>Innskot på transaksjonskontoar</t>
  </si>
  <si>
    <t>Andre innskot</t>
  </si>
  <si>
    <t>Banksertifikat og delar i pengemarknadsfond</t>
  </si>
  <si>
    <t>Bankane sine innskot til reserverente i sentralbanken</t>
  </si>
  <si>
    <t>Innskot til sentralbanken (F-innskot)</t>
  </si>
  <si>
    <r>
      <rPr>
        <vertAlign val="superscript"/>
        <sz val="10"/>
        <rFont val="Arial Narrow"/>
        <family val="2"/>
      </rPr>
      <t>1</t>
    </r>
    <r>
      <rPr>
        <sz val="10"/>
        <rFont val="Arial Narrow"/>
        <family val="2"/>
      </rPr>
      <t xml:space="preserve"> Gjennomsnitt frå 3. oktober 2011</t>
    </r>
  </si>
  <si>
    <t>Tabell 4: Verdien av setlar og myntar i omløp. Årsgjennomsnitt (millionar kroner)</t>
  </si>
  <si>
    <t>1000-kronesetlar</t>
  </si>
  <si>
    <t>500-kronesetlar</t>
  </si>
  <si>
    <t>200-kronesetlar</t>
  </si>
  <si>
    <t>100-kronesetlar</t>
  </si>
  <si>
    <t>50-kronesetlar</t>
  </si>
  <si>
    <t>20-kronemyntar</t>
  </si>
  <si>
    <t>10-kronemyntar</t>
  </si>
  <si>
    <t>5-kronemyntar</t>
  </si>
  <si>
    <t>1-kronemyntar</t>
  </si>
  <si>
    <t>50-øremyntar</t>
  </si>
  <si>
    <t>10-øremyntar</t>
  </si>
  <si>
    <t>Talet på bankar</t>
  </si>
  <si>
    <t xml:space="preserve"> Sparebankar</t>
  </si>
  <si>
    <t xml:space="preserve"> Forretningsbankar</t>
  </si>
  <si>
    <t>Tabell 6: Talet på avtalar</t>
  </si>
  <si>
    <t>Avtalar om nettbank</t>
  </si>
  <si>
    <t>Avtalar om bedriftsterminalgiro</t>
  </si>
  <si>
    <t>Debetfunksjonar</t>
  </si>
  <si>
    <t>Kredittfunksjonar</t>
  </si>
  <si>
    <t>Minibankar</t>
  </si>
  <si>
    <t xml:space="preserve">Betalingsterminalar (EFTPOS)  </t>
  </si>
  <si>
    <t xml:space="preserve">Eigde av andre </t>
  </si>
  <si>
    <t>Tabell 8: Bruk av betalingstenester (millionar transaksjonar)</t>
  </si>
  <si>
    <t>Debet- og kreditoverføringar (giro)</t>
  </si>
  <si>
    <t>Tabell 9: Debet- og kreditoverføringar (giro) (millionar transaksjonar)</t>
  </si>
  <si>
    <t>Nettbankløysingar for personkundar</t>
  </si>
  <si>
    <t>Nettbankløysingar for føretakskundar</t>
  </si>
  <si>
    <t>Mobilbankløysingar for personkundar</t>
  </si>
  <si>
    <t>Mobilbankløysingar for føretakskundar</t>
  </si>
  <si>
    <t>Direkte debiteringar</t>
  </si>
  <si>
    <t xml:space="preserve">Varekjøp utan kontantuttak </t>
  </si>
  <si>
    <t>Kontantuttak utanom varekjøp</t>
  </si>
  <si>
    <t>Faktureringsfunksjonar (betalingskort utferda av internasjonale kortselskap)</t>
  </si>
  <si>
    <t>Betalingskort utferda av internasjonale kortselskap</t>
  </si>
  <si>
    <t>Bruk av utanlandske kort i Noreg</t>
  </si>
  <si>
    <t>Kontantuttak frå minibankar</t>
  </si>
  <si>
    <t>Varekjøp i andre norske betalingsterminalar</t>
  </si>
  <si>
    <t xml:space="preserve">Kontantuttak frå minibankar </t>
  </si>
  <si>
    <t>Kort utferda av internasjonale kortselskap</t>
  </si>
  <si>
    <t xml:space="preserve">Varekjøp i betalingsterminalar </t>
  </si>
  <si>
    <t>Bruk av utanlandske kort i terminalar i Noreg</t>
  </si>
  <si>
    <t>Bruk av norske kort i Noreg</t>
  </si>
  <si>
    <t xml:space="preserve">Tabell 11: Overføringar over landegrensene registrerte i valutaregisteret (millionar transaksjonar) </t>
  </si>
  <si>
    <t>Overføringar frå Noreg til utlandet</t>
  </si>
  <si>
    <t>Valutasjekkar</t>
  </si>
  <si>
    <t>Overføringar til Noreg frå utlandet</t>
  </si>
  <si>
    <t>Tabell 12: Bruk av betalingstenester (milliardar kroner)</t>
  </si>
  <si>
    <t>I alt</t>
  </si>
  <si>
    <t>Setlar i alt</t>
  </si>
  <si>
    <t>Myntar i alt</t>
  </si>
  <si>
    <t xml:space="preserve">Betalingsmiddel i alt (M1) </t>
  </si>
  <si>
    <t>Andre elektroniske kreditoverføringar</t>
  </si>
  <si>
    <t>Bruk av norske kort delt inn etter funksjon</t>
  </si>
  <si>
    <t>Bruk av norske kort i innanlandske terminalar</t>
  </si>
  <si>
    <t>Tabell 15: Overføringar over landegrensene registrerte i valutaregisteret (milliardar kroner)</t>
  </si>
  <si>
    <t xml:space="preserve">Ikkje programkundar  </t>
  </si>
  <si>
    <t>Programkundar</t>
  </si>
  <si>
    <t>Betalingstransaksjonar</t>
  </si>
  <si>
    <t xml:space="preserve">  Elektroniske girotenester</t>
  </si>
  <si>
    <t xml:space="preserve">  Blankettbaserte girotenester   </t>
  </si>
  <si>
    <t xml:space="preserve">   Nettbank bedrift med tilvising</t>
  </si>
  <si>
    <t>Utan BIC og IBAN, kr 150 000</t>
  </si>
  <si>
    <t>Utan BIC og IBAN, beløp svarande til kr 150 000</t>
  </si>
  <si>
    <t>Med BIC og IBAN, beløp svarande til kr 150 000</t>
  </si>
  <si>
    <t>Sjekkar til utlandet</t>
  </si>
  <si>
    <t>Betalingsmottak frå land i EØS-området</t>
  </si>
  <si>
    <t xml:space="preserve">Mottak av annan valuta </t>
  </si>
  <si>
    <t xml:space="preserve">Tabell 2: Betalingsmiddel disponerte av publikum (ved årsslutt, millionar kroner) </t>
  </si>
  <si>
    <t>E-pengeføretak</t>
  </si>
  <si>
    <t>Talet på utferda kort per 31. desember</t>
  </si>
  <si>
    <t>Talet på funksjonar i utferda kort</t>
  </si>
  <si>
    <t>Talet på terminalar som aksepterer BankAxept-kort</t>
  </si>
  <si>
    <t>Varekjøp i EFTPOS-terminalar som aksepterer BankAxept</t>
  </si>
  <si>
    <t>Andre overføringar (MoneyGram, Western Union m.fl.)</t>
  </si>
  <si>
    <t>Kurs mot euro (årsgjennomsnitt)</t>
  </si>
  <si>
    <t>Eigde av bankar</t>
  </si>
  <si>
    <t>Av dette bruk av BankAxept ved varekjøp med kontantuttak</t>
  </si>
  <si>
    <t>Oljeselskapa sine kort</t>
  </si>
  <si>
    <t>Tabell 13: Debet- og kreditoverføringar (giro) (milliardar kroner)</t>
  </si>
  <si>
    <t>Nettbank, årsavgift</t>
  </si>
  <si>
    <t xml:space="preserve">     Giro over skranke frå konto, pris per betaling</t>
  </si>
  <si>
    <t xml:space="preserve">     Giro over skranke med kontant betaling, pris per betaling</t>
  </si>
  <si>
    <t xml:space="preserve">    BankAxept-kort i betalingsterminal, per betaling</t>
  </si>
  <si>
    <t xml:space="preserve">    Eigen minibank i opningstida, pris per uttak</t>
  </si>
  <si>
    <t xml:space="preserve">    Eigen minibank utanom opningstida, pris per uttak</t>
  </si>
  <si>
    <t xml:space="preserve">    Andre bankar sine minibankar i opningstida, pris per uttak</t>
  </si>
  <si>
    <t>Elektronisk oppdrag / fullstendig elektronisk prosessering</t>
  </si>
  <si>
    <t>Utan BIC og IBAN, kr 2500</t>
  </si>
  <si>
    <t>Med BIC og IBAN, kr 2500</t>
  </si>
  <si>
    <t>Utan BIC og IBAN, beløp svarande til kr 2500</t>
  </si>
  <si>
    <t>Med BIC og IBAN, beløp svarande til kr 2500</t>
  </si>
  <si>
    <t>Talet på brukarstader med betalingsterminalar (EFTPOS) som aksepterer BankAxept-kort</t>
  </si>
  <si>
    <t>Tabell 10b: Betalingskort. Bruk av betalingsterminalar (millionar transaksjonar)</t>
  </si>
  <si>
    <t xml:space="preserve">Tabell 14b: Betalingskort. Bruk av betalingsterminalar (milliardar kroner) </t>
  </si>
  <si>
    <t xml:space="preserve"> Talet på filialar av utanlandske bankar i Noreg</t>
  </si>
  <si>
    <t>Bruk av norske kort i alt (i Noreg og i utlandet)</t>
  </si>
  <si>
    <t xml:space="preserve">Bruk av norske kort i alt (i Noreg og i utlandet) </t>
  </si>
  <si>
    <t>Kontantuttak frå EFTPOS-terminalar (cash-back)</t>
  </si>
  <si>
    <t>Beløp svarande til kr 2500</t>
  </si>
  <si>
    <t>Generelle data</t>
  </si>
  <si>
    <t>Tabell 1</t>
  </si>
  <si>
    <t>Betalingsmiddel i Noreg</t>
  </si>
  <si>
    <t>Tabell 2 til 4</t>
  </si>
  <si>
    <t>Betalingsinfrastruktur</t>
  </si>
  <si>
    <t>Tabell 5 til 7</t>
  </si>
  <si>
    <t>Kunderetta betalingstenester</t>
  </si>
  <si>
    <t>Prisar</t>
  </si>
  <si>
    <r>
      <t>Tabell 7: Talet på utferda kort (i tusen)</t>
    </r>
    <r>
      <rPr>
        <b/>
        <sz val="10"/>
        <rFont val="Arial Narrow"/>
        <family val="2"/>
      </rPr>
      <t>, talet på funksjonar i utferda kort (i tusen) og talet på terminalar</t>
    </r>
  </si>
  <si>
    <t>Tabell 3: Likviditeten i banksystemet (millionar kroner). Årsgjennomsnitt</t>
  </si>
  <si>
    <t>Bankane sine folioinnskot i sentralbanken</t>
  </si>
  <si>
    <t>Utlån frå sentralbanken (F-lån + D-lån)</t>
  </si>
  <si>
    <r>
      <t xml:space="preserve">            26 344 </t>
    </r>
    <r>
      <rPr>
        <vertAlign val="superscript"/>
        <sz val="10"/>
        <rFont val="Arial Narrow"/>
        <family val="2"/>
      </rPr>
      <t>1</t>
    </r>
  </si>
  <si>
    <r>
      <t xml:space="preserve">             1 039 </t>
    </r>
    <r>
      <rPr>
        <vertAlign val="superscript"/>
        <sz val="10"/>
        <rFont val="Arial Narrow"/>
        <family val="2"/>
      </rPr>
      <t>1</t>
    </r>
  </si>
  <si>
    <r>
      <t>Kreditoverføringar</t>
    </r>
    <r>
      <rPr>
        <b/>
        <vertAlign val="superscript"/>
        <sz val="10"/>
        <rFont val="Arial Narrow"/>
        <family val="2"/>
      </rPr>
      <t xml:space="preserve"> </t>
    </r>
  </si>
  <si>
    <t>Kreditoverføringar</t>
  </si>
  <si>
    <t>Avtalar om mobilbank</t>
  </si>
  <si>
    <t xml:space="preserve">Varekjøp uten kontantuttak </t>
  </si>
  <si>
    <t>Andre varekjøp i Noreg</t>
  </si>
  <si>
    <t>Kort utferda av varekjeder</t>
  </si>
  <si>
    <t>E-pengekort</t>
  </si>
  <si>
    <t>Innbetalingar på førehand (e-pengar)</t>
  </si>
  <si>
    <t>Tabell 10a: Betalingskort. Bruk av kort (millionar transaksjonar)</t>
  </si>
  <si>
    <t>Bruk av norske og utanlandske kort i innanlandske terminalar</t>
  </si>
  <si>
    <t>Tabell 10c: Bruk av kort over Internett (millionar transaksjonar)</t>
  </si>
  <si>
    <t>Tabell 14c: Bruk av kort over Internett (milliardar kroner)</t>
  </si>
  <si>
    <t>Tabell 14a: Betalingskort. Bruk av kort (milliardar kroner)</t>
  </si>
  <si>
    <t xml:space="preserve">    Påslag i prosent av uttaket</t>
  </si>
  <si>
    <t>1000 kroner</t>
  </si>
  <si>
    <t>5000 kroner</t>
  </si>
  <si>
    <t>Alle aktørar</t>
  </si>
  <si>
    <t>Bankar</t>
  </si>
  <si>
    <t>Valutamargin</t>
  </si>
  <si>
    <t>Europa, EU</t>
  </si>
  <si>
    <t>Latvia</t>
  </si>
  <si>
    <t>Litauen</t>
  </si>
  <si>
    <t>Polen</t>
  </si>
  <si>
    <t>Romania</t>
  </si>
  <si>
    <t>Bosnia-Herzegovina</t>
  </si>
  <si>
    <t>Kosovo</t>
  </si>
  <si>
    <t>Makedonia</t>
  </si>
  <si>
    <t>Russland</t>
  </si>
  <si>
    <t>Serbia</t>
  </si>
  <si>
    <t>Tyrkia</t>
  </si>
  <si>
    <t>Asia</t>
  </si>
  <si>
    <t>Afghanistan</t>
  </si>
  <si>
    <t>India</t>
  </si>
  <si>
    <t>Irak</t>
  </si>
  <si>
    <t>Kina</t>
  </si>
  <si>
    <t>Pakistan</t>
  </si>
  <si>
    <t>Palestina</t>
  </si>
  <si>
    <t>Sri Lanka</t>
  </si>
  <si>
    <t>Thailand</t>
  </si>
  <si>
    <t>Vietnam</t>
  </si>
  <si>
    <t>Amerika</t>
  </si>
  <si>
    <t>Brasil</t>
  </si>
  <si>
    <t>Chile</t>
  </si>
  <si>
    <t>Afrika</t>
  </si>
  <si>
    <t>Eritrea</t>
  </si>
  <si>
    <t>Etiopia</t>
  </si>
  <si>
    <t>Gambia</t>
  </si>
  <si>
    <t>Ghana</t>
  </si>
  <si>
    <t>Marokko</t>
  </si>
  <si>
    <t>Nigeria</t>
  </si>
  <si>
    <t>Europa elles</t>
  </si>
  <si>
    <t>Personleg oppmøte</t>
  </si>
  <si>
    <t>Andre gebyr</t>
  </si>
  <si>
    <t>Virtuelle kort</t>
  </si>
  <si>
    <t>Andre varekjøp i innanlandske terminalar</t>
  </si>
  <si>
    <t>-</t>
  </si>
  <si>
    <r>
      <t xml:space="preserve">Avtalar om nettbank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personkundar</t>
    </r>
  </si>
  <si>
    <r>
      <t xml:space="preserve">Avtalar om nettbank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føretakskundar</t>
    </r>
  </si>
  <si>
    <r>
      <t xml:space="preserve">Avtalar om mobilbank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personkundar</t>
    </r>
  </si>
  <si>
    <r>
      <t xml:space="preserve">Avtalar om mobilbank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føretakskundar</t>
    </r>
  </si>
  <si>
    <t>Avtalar om å tilby eFaktura – personkundar</t>
  </si>
  <si>
    <t>Avtalar om å tilby eFaktura – føretakskundar</t>
  </si>
  <si>
    <t>Avtalar om mottak av eFaktura – personkundar</t>
  </si>
  <si>
    <t>Avtalar om mottak av eFaktura – føretakskundar</t>
  </si>
  <si>
    <t>AvtaleGiro – betalingsmottakarar</t>
  </si>
  <si>
    <r>
      <t xml:space="preserve">Giro levert inn på ekspedisjonsstad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kontobelastningar</t>
    </r>
  </si>
  <si>
    <r>
      <t xml:space="preserve">Giroar leverte inn på ekspedisjonsstad </t>
    </r>
    <r>
      <rPr>
        <b/>
        <sz val="10"/>
        <rFont val="Calibri"/>
        <family val="2"/>
      </rPr>
      <t>–</t>
    </r>
    <r>
      <rPr>
        <b/>
        <sz val="10"/>
        <rFont val="Arial Narrow"/>
        <family val="2"/>
      </rPr>
      <t xml:space="preserve"> kontante innbetalingar</t>
    </r>
  </si>
  <si>
    <r>
      <t xml:space="preserve">BankAxept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varekjøp (inklusive kjøp med kontantuttak) i EFTPOS-terminalar</t>
    </r>
  </si>
  <si>
    <r>
      <t xml:space="preserve">BankAxess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varekjøp</t>
    </r>
  </si>
  <si>
    <r>
      <t xml:space="preserve">Nasjonale kredittkort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varekjøp</t>
    </r>
  </si>
  <si>
    <r>
      <t xml:space="preserve">Kort utferda av internasjonale kortselskap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varekjøp</t>
    </r>
  </si>
  <si>
    <r>
      <t xml:space="preserve">E-pengekort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varekjøp</t>
    </r>
  </si>
  <si>
    <r>
      <t xml:space="preserve">Giroar innleverte på ekspedisjonsstad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kontobelastningar</t>
    </r>
  </si>
  <si>
    <r>
      <t xml:space="preserve">Giroar innleverte på ekspedisjonsstad </t>
    </r>
    <r>
      <rPr>
        <b/>
        <sz val="10"/>
        <rFont val="Calibri"/>
        <family val="2"/>
      </rPr>
      <t>–</t>
    </r>
    <r>
      <rPr>
        <b/>
        <sz val="10"/>
        <rFont val="Arial Narrow"/>
        <family val="2"/>
      </rPr>
      <t xml:space="preserve"> kontante innbetalingar</t>
    </r>
  </si>
  <si>
    <r>
      <t xml:space="preserve">BankAxept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varekjøp i EFTPOS-terminalar</t>
    </r>
  </si>
  <si>
    <r>
      <t xml:space="preserve">    Mobilbank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overføringar mellom eigne kontoar</t>
    </r>
  </si>
  <si>
    <r>
      <t xml:space="preserve">    Mobilbank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SMS-info</t>
    </r>
  </si>
  <si>
    <r>
      <t xml:space="preserve">    Nettbank bedrift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utan melding</t>
    </r>
  </si>
  <si>
    <r>
      <t xml:space="preserve">    Nettbank bedrift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med melding</t>
    </r>
  </si>
  <si>
    <r>
      <t xml:space="preserve">    Nettbank bedrift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med KID</t>
    </r>
  </si>
  <si>
    <r>
      <t xml:space="preserve">   Optisk lesbare blankettar (OCR)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Arkiv</t>
    </r>
  </si>
  <si>
    <r>
      <t xml:space="preserve">   Optisk lesbare blankettar (OCR)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Retur</t>
    </r>
  </si>
  <si>
    <r>
      <t xml:space="preserve">SWIFT </t>
    </r>
    <r>
      <rPr>
        <b/>
        <sz val="10"/>
        <rFont val="Calibri"/>
        <family val="2"/>
      </rPr>
      <t>–</t>
    </r>
    <r>
      <rPr>
        <b/>
        <sz val="10"/>
        <rFont val="Arial Narrow"/>
        <family val="2"/>
      </rPr>
      <t xml:space="preserve"> hasteoverføring i norske kroner</t>
    </r>
  </si>
  <si>
    <r>
      <t xml:space="preserve">SWIFT </t>
    </r>
    <r>
      <rPr>
        <b/>
        <sz val="10"/>
        <rFont val="Calibri"/>
        <family val="2"/>
      </rPr>
      <t>–</t>
    </r>
    <r>
      <rPr>
        <b/>
        <sz val="10"/>
        <rFont val="Arial Narrow"/>
        <family val="2"/>
      </rPr>
      <t xml:space="preserve"> hasteoverføring i euro</t>
    </r>
  </si>
  <si>
    <t>Betalingsoppdrag over Internett</t>
  </si>
  <si>
    <t>Filippinane</t>
  </si>
  <si>
    <t>Sende pengar heim</t>
  </si>
  <si>
    <t>Avtalar om mottak av eFaktura i EHF-format</t>
  </si>
  <si>
    <t>AutoGiro – betalingsmottakarar</t>
  </si>
  <si>
    <t>Avtalar om brevgiro</t>
  </si>
  <si>
    <t xml:space="preserve">   AvtaleGiro (utan varsel frå banken)</t>
  </si>
  <si>
    <t>Finansielle føretak og betalingsføretak</t>
  </si>
  <si>
    <t>Utviklingstrekk i kunderetta betalingsformidling - 2015</t>
  </si>
  <si>
    <t>SEPA (SWIFT)-overføring</t>
  </si>
  <si>
    <t>Mottak av SEPA (SWIFT)-betaling</t>
  </si>
  <si>
    <t>EHF-faktura</t>
  </si>
  <si>
    <t>eFaktura frå føretak til personkundar (B2C)</t>
  </si>
  <si>
    <t>eFaktura frå føretak til bedrifter (B2B)</t>
  </si>
  <si>
    <t xml:space="preserve">Tabell 17: Personkundar, prisar på innanlandske betalingstransaksjonar og kontantuttak. Vekta gjennomsnittsprisar (kroner). 1. januar kvart år </t>
  </si>
  <si>
    <t>Tabell 18: Føretakskundar, prisar på innanlandske betalingstransaksjonar, betalingsmottak og kontantuttak. Vekta gjennomsnittsprisar (kroner). 1. januar  kvart år</t>
  </si>
  <si>
    <t>Tabell 19: Prisar på overføringar frå Noreg til land i EU/EØS-området. Vekta gjennomsnitt (kroner) i eit utval bankar. 1. januar kvart år</t>
  </si>
  <si>
    <t>Tabell 20: Prisar på mottak av beløp frå utlandet. Vekta gjennomsnitt (kroner) i eit utval bankar. 1. januar kvart år</t>
  </si>
  <si>
    <t>Tabell 17 til 20</t>
  </si>
  <si>
    <t>Tabell 8 til 16</t>
  </si>
  <si>
    <t>Tabell 22: Prisar for å sende pengar til utvalde land. I prosent av overføringsbeløp. Per 15. mars 2015 og 1. januar 2016</t>
  </si>
  <si>
    <t>Tabell 21: Prisar for å sende pengar til utvalde land. Bankar og andre aktørar. I prosent av overføringsbeløp. Per 15. mars 2015 og 1. januar 2016</t>
  </si>
  <si>
    <t>Tabell 23: Prisar for å sende pengar til utvalde land. I prosent av overføringsbeløp. Per 15. mars 2015 og 1. januar 2016</t>
  </si>
  <si>
    <t>Tid på overføringa</t>
  </si>
  <si>
    <t>Mindre enn ein time</t>
  </si>
  <si>
    <t>Samme dag</t>
  </si>
  <si>
    <t>Neste dag</t>
  </si>
  <si>
    <t>2 dagar</t>
  </si>
  <si>
    <t>3-5 dagar</t>
  </si>
  <si>
    <t>6 dagar eller meir</t>
  </si>
  <si>
    <t>Tabell 21 til 23</t>
  </si>
  <si>
    <t xml:space="preserve">Avtalar om faste betalingsoppdrag (AvtaleGiro og AutoGiro) </t>
  </si>
  <si>
    <t>Tabell 16: Utsending av elektroniske fakturaer (millionar)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</si>
</sst>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0.0"/>
    <numFmt numFmtId="165" formatCode="#,##0.0"/>
    <numFmt numFmtId="166" formatCode="#,##0.0_);\(#,##0.0\)"/>
    <numFmt numFmtId="167" formatCode="_(* #,##0.0_);_(* \(#,##0.0\);_(* &quot;-&quot;??_);_(@_)"/>
    <numFmt numFmtId="168" formatCode="yyyy"/>
    <numFmt numFmtId="169" formatCode="0.0\ %"/>
  </numFmts>
  <fonts count="6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vertAlign val="superscript"/>
      <sz val="10"/>
      <name val="Arial Narrow"/>
      <family val="2"/>
    </font>
    <font>
      <b/>
      <vertAlign val="superscript"/>
      <sz val="10"/>
      <name val="Arial Narrow"/>
      <family val="2"/>
    </font>
    <font>
      <sz val="8"/>
      <name val="Arial"/>
      <family val="2"/>
    </font>
    <font>
      <b/>
      <i/>
      <sz val="10"/>
      <name val="Arial Narrow"/>
      <family val="2"/>
    </font>
    <font>
      <sz val="10"/>
      <name val="Arial"/>
      <family val="2"/>
    </font>
    <font>
      <sz val="10"/>
      <color theme="1"/>
      <name val="Arial Narrow"/>
      <family val="2"/>
    </font>
    <font>
      <b/>
      <sz val="12"/>
      <color theme="1"/>
      <name val="Arial"/>
      <family val="2"/>
    </font>
    <font>
      <b/>
      <sz val="20"/>
      <color rgb="FF668E36"/>
      <name val="Times New Roman"/>
      <family val="1"/>
    </font>
    <font>
      <sz val="10"/>
      <color indexed="9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20"/>
      <color indexed="57"/>
      <name val="Times New Roman"/>
      <family val="1"/>
    </font>
    <font>
      <b/>
      <sz val="12"/>
      <color indexed="8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i/>
      <sz val="12"/>
      <color indexed="16"/>
      <name val="Calibri"/>
      <family val="2"/>
      <scheme val="minor"/>
    </font>
    <font>
      <sz val="11"/>
      <color rgb="FF00000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name val="Arial"/>
    </font>
    <font>
      <sz val="8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64">
    <xf numFmtId="0" fontId="0" fillId="0" borderId="0"/>
    <xf numFmtId="43" fontId="14" fillId="0" borderId="0" applyFont="0" applyFill="0" applyBorder="0" applyAlignment="0" applyProtection="0"/>
    <xf numFmtId="0" fontId="13" fillId="0" borderId="0"/>
    <xf numFmtId="0" fontId="14" fillId="0" borderId="0"/>
    <xf numFmtId="0" fontId="25" fillId="0" borderId="0"/>
    <xf numFmtId="0" fontId="26" fillId="0" borderId="0"/>
    <xf numFmtId="0" fontId="12" fillId="0" borderId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6" borderId="0" applyNumberFormat="0" applyBorder="0" applyAlignment="0" applyProtection="0"/>
    <xf numFmtId="0" fontId="30" fillId="9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20" borderId="0" applyNumberFormat="0" applyBorder="0" applyAlignment="0" applyProtection="0"/>
    <xf numFmtId="0" fontId="32" fillId="4" borderId="0" applyNumberFormat="0" applyBorder="0" applyAlignment="0" applyProtection="0"/>
    <xf numFmtId="0" fontId="33" fillId="21" borderId="12" applyNumberFormat="0" applyAlignment="0" applyProtection="0"/>
    <xf numFmtId="0" fontId="34" fillId="22" borderId="13" applyNumberFormat="0" applyAlignment="0" applyProtection="0"/>
    <xf numFmtId="0" fontId="35" fillId="0" borderId="0" applyNumberFormat="0" applyFill="0" applyBorder="0" applyAlignment="0" applyProtection="0"/>
    <xf numFmtId="0" fontId="36" fillId="0" borderId="0"/>
    <xf numFmtId="0" fontId="37" fillId="0" borderId="0"/>
    <xf numFmtId="0" fontId="38" fillId="5" borderId="0" applyNumberFormat="0" applyBorder="0" applyAlignment="0" applyProtection="0"/>
    <xf numFmtId="0" fontId="39" fillId="0" borderId="14" applyNumberFormat="0" applyFill="0" applyAlignment="0" applyProtection="0"/>
    <xf numFmtId="0" fontId="40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0" applyNumberFormat="0" applyFill="0" applyBorder="0" applyAlignment="0" applyProtection="0"/>
    <xf numFmtId="0" fontId="42" fillId="8" borderId="12" applyNumberFormat="0" applyAlignment="0" applyProtection="0"/>
    <xf numFmtId="0" fontId="43" fillId="0" borderId="17" applyNumberFormat="0" applyFill="0" applyAlignment="0" applyProtection="0"/>
    <xf numFmtId="0" fontId="44" fillId="23" borderId="0" applyNumberFormat="0" applyBorder="0" applyAlignment="0" applyProtection="0"/>
    <xf numFmtId="0" fontId="30" fillId="0" borderId="0"/>
    <xf numFmtId="0" fontId="30" fillId="0" borderId="0"/>
    <xf numFmtId="0" fontId="14" fillId="24" borderId="18" applyNumberFormat="0" applyFont="0" applyAlignment="0" applyProtection="0"/>
    <xf numFmtId="0" fontId="45" fillId="21" borderId="19" applyNumberFormat="0" applyAlignment="0" applyProtection="0"/>
    <xf numFmtId="0" fontId="46" fillId="0" borderId="0" applyNumberFormat="0" applyFill="0" applyBorder="0" applyAlignment="0" applyProtection="0"/>
    <xf numFmtId="0" fontId="47" fillId="0" borderId="20" applyNumberFormat="0" applyFill="0" applyAlignment="0" applyProtection="0"/>
    <xf numFmtId="0" fontId="48" fillId="0" borderId="0" applyNumberFormat="0" applyFill="0" applyBorder="0" applyAlignment="0" applyProtection="0"/>
    <xf numFmtId="0" fontId="11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6" borderId="0" applyNumberFormat="0" applyBorder="0" applyAlignment="0" applyProtection="0"/>
    <xf numFmtId="0" fontId="30" fillId="9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20" borderId="0" applyNumberFormat="0" applyBorder="0" applyAlignment="0" applyProtection="0"/>
    <xf numFmtId="0" fontId="32" fillId="4" borderId="0" applyNumberFormat="0" applyBorder="0" applyAlignment="0" applyProtection="0"/>
    <xf numFmtId="0" fontId="33" fillId="21" borderId="12" applyNumberFormat="0" applyAlignment="0" applyProtection="0"/>
    <xf numFmtId="0" fontId="34" fillId="22" borderId="13" applyNumberFormat="0" applyAlignment="0" applyProtection="0"/>
    <xf numFmtId="0" fontId="35" fillId="0" borderId="0" applyNumberFormat="0" applyFill="0" applyBorder="0" applyAlignment="0" applyProtection="0"/>
    <xf numFmtId="0" fontId="38" fillId="5" borderId="0" applyNumberFormat="0" applyBorder="0" applyAlignment="0" applyProtection="0"/>
    <xf numFmtId="0" fontId="39" fillId="0" borderId="14" applyNumberFormat="0" applyFill="0" applyAlignment="0" applyProtection="0"/>
    <xf numFmtId="0" fontId="40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0" applyNumberFormat="0" applyFill="0" applyBorder="0" applyAlignment="0" applyProtection="0"/>
    <xf numFmtId="0" fontId="42" fillId="8" borderId="12" applyNumberFormat="0" applyAlignment="0" applyProtection="0"/>
    <xf numFmtId="0" fontId="43" fillId="0" borderId="17" applyNumberFormat="0" applyFill="0" applyAlignment="0" applyProtection="0"/>
    <xf numFmtId="0" fontId="44" fillId="23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24" borderId="18" applyNumberFormat="0" applyFont="0" applyAlignment="0" applyProtection="0"/>
    <xf numFmtId="0" fontId="45" fillId="21" borderId="19" applyNumberFormat="0" applyAlignment="0" applyProtection="0"/>
    <xf numFmtId="0" fontId="46" fillId="0" borderId="0" applyNumberFormat="0" applyFill="0" applyBorder="0" applyAlignment="0" applyProtection="0"/>
    <xf numFmtId="0" fontId="47" fillId="0" borderId="20" applyNumberFormat="0" applyFill="0" applyAlignment="0" applyProtection="0"/>
    <xf numFmtId="0" fontId="48" fillId="0" borderId="0" applyNumberFormat="0" applyFill="0" applyBorder="0" applyAlignment="0" applyProtection="0"/>
    <xf numFmtId="0" fontId="51" fillId="0" borderId="0" applyNumberFormat="0" applyFill="0" applyBorder="0" applyAlignment="0" applyProtection="0">
      <alignment vertical="top"/>
      <protection locked="0"/>
    </xf>
    <xf numFmtId="0" fontId="50" fillId="24" borderId="18" applyNumberFormat="0" applyFont="0" applyAlignment="0" applyProtection="0"/>
    <xf numFmtId="43" fontId="52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49" fillId="0" borderId="0"/>
    <xf numFmtId="43" fontId="53" fillId="0" borderId="0" applyFont="0" applyFill="0" applyBorder="0" applyAlignment="0" applyProtection="0"/>
    <xf numFmtId="0" fontId="14" fillId="0" borderId="0"/>
    <xf numFmtId="0" fontId="8" fillId="0" borderId="0"/>
    <xf numFmtId="0" fontId="14" fillId="0" borderId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0" fontId="14" fillId="0" borderId="0"/>
    <xf numFmtId="0" fontId="8" fillId="0" borderId="0"/>
    <xf numFmtId="0" fontId="25" fillId="0" borderId="0"/>
    <xf numFmtId="0" fontId="26" fillId="0" borderId="0"/>
    <xf numFmtId="0" fontId="8" fillId="0" borderId="0"/>
    <xf numFmtId="0" fontId="14" fillId="24" borderId="18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4" fillId="24" borderId="18" applyNumberFormat="0" applyFont="0" applyAlignment="0" applyProtection="0"/>
    <xf numFmtId="43" fontId="14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43" fontId="1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6" fillId="0" borderId="0"/>
    <xf numFmtId="0" fontId="37" fillId="0" borderId="0"/>
    <xf numFmtId="0" fontId="14" fillId="0" borderId="0"/>
    <xf numFmtId="0" fontId="30" fillId="0" borderId="0"/>
    <xf numFmtId="0" fontId="30" fillId="0" borderId="0"/>
    <xf numFmtId="0" fontId="30" fillId="0" borderId="0"/>
    <xf numFmtId="0" fontId="14" fillId="0" borderId="0"/>
    <xf numFmtId="0" fontId="57" fillId="0" borderId="0" applyNumberFormat="0" applyFill="0" applyBorder="0" applyAlignment="0" applyProtection="0"/>
    <xf numFmtId="0" fontId="6" fillId="0" borderId="0"/>
    <xf numFmtId="0" fontId="6" fillId="0" borderId="0"/>
    <xf numFmtId="0" fontId="14" fillId="0" borderId="0"/>
    <xf numFmtId="0" fontId="5" fillId="0" borderId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36" fillId="0" borderId="0"/>
    <xf numFmtId="0" fontId="26" fillId="0" borderId="0"/>
    <xf numFmtId="0" fontId="26" fillId="0" borderId="0"/>
    <xf numFmtId="0" fontId="26" fillId="0" borderId="0"/>
    <xf numFmtId="0" fontId="37" fillId="0" borderId="0"/>
    <xf numFmtId="0" fontId="25" fillId="0" borderId="0"/>
    <xf numFmtId="0" fontId="25" fillId="0" borderId="0"/>
    <xf numFmtId="0" fontId="25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/>
    <xf numFmtId="43" fontId="6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0" fontId="14" fillId="0" borderId="0"/>
    <xf numFmtId="0" fontId="30" fillId="0" borderId="0"/>
    <xf numFmtId="0" fontId="4" fillId="0" borderId="0"/>
    <xf numFmtId="0" fontId="4" fillId="0" borderId="0"/>
    <xf numFmtId="0" fontId="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0" fillId="0" borderId="0"/>
    <xf numFmtId="0" fontId="3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0" fillId="0" borderId="0"/>
    <xf numFmtId="0" fontId="3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14" fillId="0" borderId="0"/>
    <xf numFmtId="0" fontId="14" fillId="0" borderId="0"/>
    <xf numFmtId="0" fontId="30" fillId="0" borderId="0"/>
    <xf numFmtId="0" fontId="3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0" fillId="0" borderId="0"/>
    <xf numFmtId="0" fontId="3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0" fillId="0" borderId="0"/>
    <xf numFmtId="0" fontId="49" fillId="0" borderId="0"/>
    <xf numFmtId="0" fontId="14" fillId="0" borderId="0"/>
    <xf numFmtId="0" fontId="49" fillId="24" borderId="18" applyNumberFormat="0" applyFont="0" applyAlignment="0" applyProtection="0"/>
    <xf numFmtId="0" fontId="14" fillId="24" borderId="18" applyNumberFormat="0" applyFont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30" fillId="0" borderId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9" fontId="60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61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1" fillId="0" borderId="0"/>
    <xf numFmtId="0" fontId="61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0"/>
  </cellStyleXfs>
  <cellXfs count="448">
    <xf numFmtId="0" fontId="0" fillId="0" borderId="0" xfId="0"/>
    <xf numFmtId="0" fontId="17" fillId="0" borderId="1" xfId="0" applyFont="1" applyFill="1" applyBorder="1"/>
    <xf numFmtId="0" fontId="16" fillId="0" borderId="1" xfId="0" applyNumberFormat="1" applyFont="1" applyFill="1" applyBorder="1" applyAlignment="1">
      <alignment horizontal="right" indent="1"/>
    </xf>
    <xf numFmtId="0" fontId="17" fillId="0" borderId="0" xfId="0" applyFont="1" applyFill="1" applyAlignment="1">
      <alignment horizontal="left"/>
    </xf>
    <xf numFmtId="4" fontId="17" fillId="0" borderId="0" xfId="0" applyNumberFormat="1" applyFont="1" applyFill="1" applyAlignment="1">
      <alignment horizontal="right" wrapText="1" indent="1"/>
    </xf>
    <xf numFmtId="0" fontId="17" fillId="0" borderId="2" xfId="0" applyFont="1" applyFill="1" applyBorder="1" applyAlignment="1">
      <alignment horizontal="left"/>
    </xf>
    <xf numFmtId="0" fontId="17" fillId="0" borderId="0" xfId="0" applyFont="1" applyFill="1"/>
    <xf numFmtId="0" fontId="16" fillId="0" borderId="1" xfId="0" applyFont="1" applyFill="1" applyBorder="1"/>
    <xf numFmtId="0" fontId="16" fillId="0" borderId="0" xfId="0" applyFont="1" applyFill="1" applyBorder="1"/>
    <xf numFmtId="0" fontId="16" fillId="0" borderId="1" xfId="0" applyFont="1" applyFill="1" applyBorder="1" applyAlignment="1">
      <alignment horizontal="right" indent="1"/>
    </xf>
    <xf numFmtId="0" fontId="16" fillId="0" borderId="0" xfId="0" applyFont="1" applyFill="1" applyAlignment="1">
      <alignment horizontal="left" indent="1"/>
    </xf>
    <xf numFmtId="0" fontId="17" fillId="0" borderId="0" xfId="0" applyFont="1" applyFill="1" applyAlignment="1">
      <alignment horizontal="left" indent="2"/>
    </xf>
    <xf numFmtId="3" fontId="17" fillId="0" borderId="0" xfId="0" applyNumberFormat="1" applyFont="1" applyFill="1" applyBorder="1" applyAlignment="1">
      <alignment horizontal="right" indent="1"/>
    </xf>
    <xf numFmtId="0" fontId="16" fillId="0" borderId="2" xfId="0" applyFont="1" applyFill="1" applyBorder="1" applyAlignment="1">
      <alignment horizontal="left" indent="1"/>
    </xf>
    <xf numFmtId="0" fontId="14" fillId="0" borderId="0" xfId="0" applyFont="1" applyBorder="1"/>
    <xf numFmtId="0" fontId="17" fillId="0" borderId="0" xfId="0" applyFont="1" applyFill="1" applyBorder="1" applyAlignment="1">
      <alignment horizontal="left"/>
    </xf>
    <xf numFmtId="3" fontId="17" fillId="0" borderId="0" xfId="0" applyNumberFormat="1" applyFont="1" applyFill="1" applyAlignment="1">
      <alignment horizontal="right" indent="1"/>
    </xf>
    <xf numFmtId="0" fontId="17" fillId="0" borderId="2" xfId="0" applyFont="1" applyFill="1" applyBorder="1" applyAlignment="1">
      <alignment horizontal="left" indent="2"/>
    </xf>
    <xf numFmtId="0" fontId="17" fillId="0" borderId="0" xfId="0" applyFont="1" applyFill="1" applyAlignment="1">
      <alignment horizontal="left" indent="1"/>
    </xf>
    <xf numFmtId="1" fontId="16" fillId="0" borderId="1" xfId="0" applyNumberFormat="1" applyFont="1" applyFill="1" applyBorder="1" applyAlignment="1">
      <alignment horizontal="right" indent="1"/>
    </xf>
    <xf numFmtId="0" fontId="17" fillId="0" borderId="0" xfId="0" applyFont="1" applyAlignment="1">
      <alignment horizontal="left" indent="1"/>
    </xf>
    <xf numFmtId="1" fontId="17" fillId="0" borderId="0" xfId="0" applyNumberFormat="1" applyFont="1" applyFill="1" applyBorder="1" applyAlignment="1">
      <alignment horizontal="left"/>
    </xf>
    <xf numFmtId="1" fontId="17" fillId="0" borderId="0" xfId="0" applyNumberFormat="1" applyFont="1" applyFill="1" applyBorder="1"/>
    <xf numFmtId="1" fontId="17" fillId="0" borderId="0" xfId="0" applyNumberFormat="1" applyFont="1" applyFill="1" applyBorder="1" applyAlignment="1">
      <alignment readingOrder="1"/>
    </xf>
    <xf numFmtId="0" fontId="17" fillId="0" borderId="0" xfId="0" applyFont="1"/>
    <xf numFmtId="0" fontId="17" fillId="0" borderId="2" xfId="0" applyFont="1" applyBorder="1"/>
    <xf numFmtId="1" fontId="17" fillId="0" borderId="0" xfId="0" applyNumberFormat="1" applyFont="1" applyFill="1" applyBorder="1" applyAlignment="1"/>
    <xf numFmtId="1" fontId="17" fillId="0" borderId="0" xfId="0" applyNumberFormat="1" applyFont="1" applyFill="1" applyBorder="1" applyAlignment="1">
      <alignment horizontal="left" wrapText="1"/>
    </xf>
    <xf numFmtId="1" fontId="17" fillId="0" borderId="0" xfId="0" applyNumberFormat="1" applyFont="1" applyFill="1" applyBorder="1" applyAlignment="1">
      <alignment wrapText="1"/>
    </xf>
    <xf numFmtId="1" fontId="16" fillId="0" borderId="0" xfId="0" applyNumberFormat="1" applyFont="1" applyFill="1"/>
    <xf numFmtId="1" fontId="17" fillId="0" borderId="0" xfId="0" applyNumberFormat="1" applyFont="1" applyFill="1" applyBorder="1" applyAlignment="1">
      <alignment horizontal="right"/>
    </xf>
    <xf numFmtId="0" fontId="16" fillId="0" borderId="0" xfId="0" applyFont="1" applyFill="1" applyBorder="1" applyAlignment="1">
      <alignment horizontal="left" vertical="center" wrapText="1"/>
    </xf>
    <xf numFmtId="1" fontId="17" fillId="0" borderId="0" xfId="0" applyNumberFormat="1" applyFont="1" applyFill="1" applyBorder="1" applyAlignment="1">
      <alignment horizontal="left" vertical="center" wrapText="1" indent="1"/>
    </xf>
    <xf numFmtId="164" fontId="17" fillId="0" borderId="0" xfId="0" applyNumberFormat="1" applyFont="1" applyFill="1" applyBorder="1" applyAlignment="1">
      <alignment horizontal="left" vertical="center" wrapText="1" indent="2"/>
    </xf>
    <xf numFmtId="0" fontId="17" fillId="0" borderId="0" xfId="0" applyFont="1" applyFill="1" applyBorder="1" applyAlignment="1">
      <alignment horizontal="left" vertical="center" wrapText="1" indent="2"/>
    </xf>
    <xf numFmtId="0" fontId="16" fillId="0" borderId="0" xfId="0" applyFont="1" applyFill="1" applyBorder="1" applyAlignment="1">
      <alignment horizontal="left" vertical="center" wrapText="1" indent="1"/>
    </xf>
    <xf numFmtId="1" fontId="17" fillId="0" borderId="0" xfId="0" applyNumberFormat="1" applyFont="1" applyFill="1" applyBorder="1" applyAlignment="1">
      <alignment horizontal="left" vertical="center" wrapText="1" indent="2"/>
    </xf>
    <xf numFmtId="1" fontId="16" fillId="0" borderId="0" xfId="0" applyNumberFormat="1" applyFont="1" applyFill="1" applyBorder="1"/>
    <xf numFmtId="1" fontId="16" fillId="0" borderId="0" xfId="0" applyNumberFormat="1" applyFont="1" applyFill="1" applyBorder="1" applyAlignment="1">
      <alignment horizontal="left" indent="1"/>
    </xf>
    <xf numFmtId="1" fontId="16" fillId="0" borderId="0" xfId="0" applyNumberFormat="1" applyFont="1" applyFill="1" applyAlignment="1">
      <alignment horizontal="left" indent="1"/>
    </xf>
    <xf numFmtId="1" fontId="17" fillId="0" borderId="0" xfId="0" applyNumberFormat="1" applyFont="1" applyFill="1" applyAlignment="1">
      <alignment horizontal="left" indent="2"/>
    </xf>
    <xf numFmtId="164" fontId="17" fillId="0" borderId="0" xfId="0" applyNumberFormat="1" applyFont="1" applyFill="1" applyBorder="1" applyAlignment="1">
      <alignment horizontal="left"/>
    </xf>
    <xf numFmtId="0" fontId="16" fillId="0" borderId="1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left"/>
    </xf>
    <xf numFmtId="0" fontId="16" fillId="0" borderId="0" xfId="0" applyFont="1" applyAlignment="1">
      <alignment horizontal="left" indent="1"/>
    </xf>
    <xf numFmtId="166" fontId="17" fillId="0" borderId="0" xfId="0" applyNumberFormat="1" applyFont="1" applyFill="1" applyBorder="1" applyAlignment="1">
      <alignment horizontal="left" indent="2"/>
    </xf>
    <xf numFmtId="166" fontId="17" fillId="0" borderId="0" xfId="0" applyNumberFormat="1" applyFont="1" applyFill="1" applyAlignment="1">
      <alignment horizontal="left" indent="2"/>
    </xf>
    <xf numFmtId="0" fontId="19" fillId="0" borderId="0" xfId="0" applyFont="1" applyFill="1" applyBorder="1"/>
    <xf numFmtId="165" fontId="17" fillId="0" borderId="0" xfId="0" applyNumberFormat="1" applyFont="1" applyFill="1" applyBorder="1" applyAlignment="1">
      <alignment horizontal="right" indent="1"/>
    </xf>
    <xf numFmtId="1" fontId="17" fillId="0" borderId="0" xfId="0" applyNumberFormat="1" applyFont="1" applyFill="1" applyBorder="1" applyAlignment="1">
      <alignment horizontal="left" indent="1"/>
    </xf>
    <xf numFmtId="164" fontId="16" fillId="0" borderId="0" xfId="0" applyNumberFormat="1" applyFont="1" applyFill="1" applyBorder="1" applyAlignment="1">
      <alignment horizontal="left" indent="1"/>
    </xf>
    <xf numFmtId="0" fontId="16" fillId="0" borderId="0" xfId="0" applyFont="1" applyFill="1" applyAlignment="1">
      <alignment horizontal="left" indent="2"/>
    </xf>
    <xf numFmtId="0" fontId="17" fillId="0" borderId="0" xfId="0" applyFont="1" applyFill="1" applyAlignment="1">
      <alignment horizontal="left" indent="3"/>
    </xf>
    <xf numFmtId="0" fontId="17" fillId="0" borderId="0" xfId="0" applyFont="1" applyFill="1" applyAlignment="1">
      <alignment horizontal="left" indent="4"/>
    </xf>
    <xf numFmtId="0" fontId="17" fillId="0" borderId="0" xfId="0" applyFont="1" applyFill="1" applyBorder="1" applyAlignment="1">
      <alignment horizontal="left" indent="3"/>
    </xf>
    <xf numFmtId="1" fontId="17" fillId="0" borderId="0" xfId="0" applyNumberFormat="1" applyFont="1" applyFill="1" applyBorder="1" applyAlignment="1">
      <alignment horizontal="left" wrapText="1" indent="3"/>
    </xf>
    <xf numFmtId="0" fontId="16" fillId="0" borderId="0" xfId="0" applyFont="1" applyFill="1" applyBorder="1" applyAlignment="1">
      <alignment horizontal="left" indent="1"/>
    </xf>
    <xf numFmtId="0" fontId="16" fillId="0" borderId="2" xfId="0" applyFont="1" applyFill="1" applyBorder="1" applyAlignment="1">
      <alignment horizontal="left" wrapText="1" indent="1"/>
    </xf>
    <xf numFmtId="1" fontId="16" fillId="0" borderId="0" xfId="0" applyNumberFormat="1" applyFont="1" applyFill="1" applyBorder="1" applyAlignment="1">
      <alignment horizontal="left"/>
    </xf>
    <xf numFmtId="1" fontId="16" fillId="0" borderId="0" xfId="0" applyNumberFormat="1" applyFont="1" applyFill="1" applyBorder="1" applyAlignment="1"/>
    <xf numFmtId="164" fontId="17" fillId="0" borderId="1" xfId="0" applyNumberFormat="1" applyFont="1" applyFill="1" applyBorder="1" applyAlignment="1">
      <alignment horizontal="left"/>
    </xf>
    <xf numFmtId="164" fontId="16" fillId="0" borderId="0" xfId="0" applyNumberFormat="1" applyFont="1" applyFill="1" applyBorder="1" applyAlignment="1"/>
    <xf numFmtId="165" fontId="16" fillId="0" borderId="0" xfId="0" applyNumberFormat="1" applyFont="1" applyFill="1" applyBorder="1" applyAlignment="1">
      <alignment horizontal="right" indent="1"/>
    </xf>
    <xf numFmtId="164" fontId="17" fillId="0" borderId="0" xfId="0" applyNumberFormat="1" applyFont="1" applyFill="1" applyBorder="1" applyAlignment="1">
      <alignment horizontal="left" indent="1"/>
    </xf>
    <xf numFmtId="0" fontId="17" fillId="0" borderId="0" xfId="0" applyFont="1" applyFill="1" applyBorder="1" applyAlignment="1">
      <alignment horizontal="left" indent="2"/>
    </xf>
    <xf numFmtId="1" fontId="17" fillId="0" borderId="2" xfId="0" applyNumberFormat="1" applyFont="1" applyFill="1" applyBorder="1" applyAlignment="1">
      <alignment horizontal="left" indent="1"/>
    </xf>
    <xf numFmtId="1" fontId="19" fillId="0" borderId="0" xfId="0" applyNumberFormat="1" applyFont="1" applyFill="1" applyBorder="1" applyAlignment="1">
      <alignment horizontal="left"/>
    </xf>
    <xf numFmtId="0" fontId="17" fillId="0" borderId="0" xfId="0" applyFont="1" applyFill="1" applyBorder="1" applyAlignment="1">
      <alignment horizontal="left" wrapText="1" indent="1"/>
    </xf>
    <xf numFmtId="1" fontId="17" fillId="0" borderId="0" xfId="0" applyNumberFormat="1" applyFont="1" applyFill="1" applyBorder="1" applyAlignment="1">
      <alignment horizontal="right" wrapText="1"/>
    </xf>
    <xf numFmtId="0" fontId="17" fillId="0" borderId="0" xfId="0" applyFont="1" applyFill="1" applyBorder="1"/>
    <xf numFmtId="0" fontId="16" fillId="0" borderId="0" xfId="0" applyFont="1"/>
    <xf numFmtId="0" fontId="16" fillId="0" borderId="1" xfId="0" applyFont="1" applyBorder="1"/>
    <xf numFmtId="0" fontId="16" fillId="0" borderId="0" xfId="0" applyFont="1" applyBorder="1"/>
    <xf numFmtId="0" fontId="17" fillId="0" borderId="0" xfId="0" applyFont="1" applyBorder="1" applyAlignment="1">
      <alignment horizontal="left" indent="1"/>
    </xf>
    <xf numFmtId="0" fontId="16" fillId="0" borderId="0" xfId="0" applyFont="1" applyBorder="1" applyAlignment="1"/>
    <xf numFmtId="0" fontId="17" fillId="0" borderId="2" xfId="0" applyFont="1" applyFill="1" applyBorder="1" applyAlignment="1">
      <alignment horizontal="left" indent="1"/>
    </xf>
    <xf numFmtId="1" fontId="17" fillId="0" borderId="1" xfId="0" applyNumberFormat="1" applyFont="1" applyFill="1" applyBorder="1" applyAlignment="1">
      <alignment horizontal="left" indent="1"/>
    </xf>
    <xf numFmtId="0" fontId="17" fillId="0" borderId="1" xfId="0" applyFont="1" applyFill="1" applyBorder="1" applyAlignment="1">
      <alignment wrapText="1"/>
    </xf>
    <xf numFmtId="1" fontId="21" fillId="0" borderId="0" xfId="0" applyNumberFormat="1" applyFont="1" applyFill="1" applyBorder="1" applyAlignment="1"/>
    <xf numFmtId="0" fontId="23" fillId="0" borderId="0" xfId="0" applyFont="1"/>
    <xf numFmtId="4" fontId="17" fillId="0" borderId="2" xfId="0" applyNumberFormat="1" applyFont="1" applyFill="1" applyBorder="1" applyAlignment="1">
      <alignment horizontal="right" wrapText="1" indent="1"/>
    </xf>
    <xf numFmtId="1" fontId="16" fillId="0" borderId="1" xfId="0" applyNumberFormat="1" applyFont="1" applyFill="1" applyBorder="1"/>
    <xf numFmtId="0" fontId="23" fillId="0" borderId="0" xfId="0" applyFont="1" applyBorder="1"/>
    <xf numFmtId="0" fontId="23" fillId="0" borderId="0" xfId="0" applyFont="1" applyFill="1"/>
    <xf numFmtId="165" fontId="23" fillId="0" borderId="0" xfId="0" applyNumberFormat="1" applyFont="1" applyFill="1"/>
    <xf numFmtId="167" fontId="23" fillId="0" borderId="0" xfId="1" applyNumberFormat="1" applyFont="1"/>
    <xf numFmtId="167" fontId="23" fillId="0" borderId="0" xfId="1" applyNumberFormat="1" applyFont="1" applyBorder="1"/>
    <xf numFmtId="1" fontId="18" fillId="0" borderId="1" xfId="0" applyNumberFormat="1" applyFont="1" applyFill="1" applyBorder="1"/>
    <xf numFmtId="3" fontId="17" fillId="0" borderId="0" xfId="1" applyNumberFormat="1" applyFont="1" applyFill="1" applyAlignment="1">
      <alignment horizontal="right" indent="1"/>
    </xf>
    <xf numFmtId="0" fontId="16" fillId="0" borderId="2" xfId="0" applyFont="1" applyFill="1" applyBorder="1" applyAlignment="1">
      <alignment horizontal="left"/>
    </xf>
    <xf numFmtId="165" fontId="16" fillId="0" borderId="0" xfId="2" applyNumberFormat="1" applyFont="1" applyFill="1" applyAlignment="1">
      <alignment horizontal="right" indent="1"/>
    </xf>
    <xf numFmtId="4" fontId="17" fillId="0" borderId="0" xfId="0" applyNumberFormat="1" applyFont="1" applyAlignment="1">
      <alignment horizontal="right" indent="1"/>
    </xf>
    <xf numFmtId="4" fontId="17" fillId="0" borderId="2" xfId="0" applyNumberFormat="1" applyFont="1" applyBorder="1" applyAlignment="1">
      <alignment horizontal="right" indent="1"/>
    </xf>
    <xf numFmtId="3" fontId="0" fillId="0" borderId="0" xfId="0" applyNumberFormat="1"/>
    <xf numFmtId="0" fontId="17" fillId="0" borderId="0" xfId="3" applyFont="1"/>
    <xf numFmtId="2" fontId="27" fillId="0" borderId="0" xfId="3" applyNumberFormat="1" applyFont="1" applyFill="1"/>
    <xf numFmtId="0" fontId="27" fillId="0" borderId="0" xfId="3" applyFont="1" applyFill="1"/>
    <xf numFmtId="0" fontId="14" fillId="0" borderId="0" xfId="3"/>
    <xf numFmtId="0" fontId="14" fillId="0" borderId="0" xfId="3" applyFill="1"/>
    <xf numFmtId="0" fontId="17" fillId="0" borderId="0" xfId="3" applyFont="1" applyFill="1"/>
    <xf numFmtId="0" fontId="14" fillId="0" borderId="0" xfId="3" applyFont="1" applyFill="1"/>
    <xf numFmtId="2" fontId="14" fillId="0" borderId="0" xfId="3" applyNumberFormat="1" applyFont="1" applyFill="1" applyBorder="1"/>
    <xf numFmtId="168" fontId="17" fillId="0" borderId="10" xfId="3" applyNumberFormat="1" applyFont="1" applyFill="1" applyBorder="1" applyAlignment="1">
      <alignment horizontal="center" vertical="center" wrapText="1"/>
    </xf>
    <xf numFmtId="0" fontId="17" fillId="0" borderId="7" xfId="3" applyFont="1" applyFill="1" applyBorder="1" applyAlignment="1">
      <alignment vertical="center" wrapText="1"/>
    </xf>
    <xf numFmtId="0" fontId="17" fillId="0" borderId="9" xfId="3" applyFont="1" applyFill="1" applyBorder="1" applyAlignment="1">
      <alignment vertical="center" wrapText="1"/>
    </xf>
    <xf numFmtId="0" fontId="16" fillId="0" borderId="2" xfId="3" applyFont="1" applyFill="1" applyBorder="1"/>
    <xf numFmtId="0" fontId="17" fillId="0" borderId="0" xfId="3" applyFont="1" applyFill="1" applyBorder="1"/>
    <xf numFmtId="0" fontId="16" fillId="0" borderId="5" xfId="3" applyFont="1" applyFill="1" applyBorder="1" applyAlignment="1">
      <alignment vertical="center"/>
    </xf>
    <xf numFmtId="0" fontId="16" fillId="0" borderId="9" xfId="3" applyFont="1" applyFill="1" applyBorder="1"/>
    <xf numFmtId="0" fontId="16" fillId="0" borderId="7" xfId="3" applyFont="1" applyFill="1" applyBorder="1"/>
    <xf numFmtId="0" fontId="17" fillId="0" borderId="7" xfId="3" applyFont="1" applyFill="1" applyBorder="1" applyAlignment="1">
      <alignment horizontal="left" indent="1"/>
    </xf>
    <xf numFmtId="0" fontId="17" fillId="0" borderId="9" xfId="3" applyFont="1" applyFill="1" applyBorder="1" applyAlignment="1">
      <alignment horizontal="left" indent="1"/>
    </xf>
    <xf numFmtId="164" fontId="17" fillId="0" borderId="2" xfId="3" applyNumberFormat="1" applyFont="1" applyFill="1" applyBorder="1" applyAlignment="1">
      <alignment horizontal="right" indent="1"/>
    </xf>
    <xf numFmtId="165" fontId="28" fillId="0" borderId="0" xfId="3" applyNumberFormat="1" applyFont="1" applyFill="1" applyBorder="1" applyAlignment="1">
      <alignment horizontal="right" indent="1"/>
    </xf>
    <xf numFmtId="0" fontId="16" fillId="0" borderId="7" xfId="3" applyFont="1" applyFill="1" applyBorder="1" applyAlignment="1">
      <alignment vertical="center" wrapText="1"/>
    </xf>
    <xf numFmtId="0" fontId="16" fillId="0" borderId="7" xfId="3" applyFont="1" applyFill="1" applyBorder="1" applyAlignment="1">
      <alignment horizontal="left" vertical="center" wrapText="1"/>
    </xf>
    <xf numFmtId="0" fontId="0" fillId="0" borderId="0" xfId="0"/>
    <xf numFmtId="2" fontId="17" fillId="0" borderId="2" xfId="0" applyNumberFormat="1" applyFont="1" applyFill="1" applyBorder="1" applyAlignment="1">
      <alignment horizontal="right" indent="1"/>
    </xf>
    <xf numFmtId="165" fontId="29" fillId="0" borderId="0" xfId="0" applyNumberFormat="1" applyFont="1" applyFill="1" applyBorder="1" applyAlignment="1">
      <alignment horizontal="right" indent="1"/>
    </xf>
    <xf numFmtId="0" fontId="19" fillId="0" borderId="0" xfId="0" applyFont="1" applyFill="1" applyBorder="1" applyAlignment="1"/>
    <xf numFmtId="0" fontId="16" fillId="0" borderId="10" xfId="3" applyFont="1" applyFill="1" applyBorder="1"/>
    <xf numFmtId="2" fontId="17" fillId="0" borderId="0" xfId="3" applyNumberFormat="1" applyFont="1" applyFill="1" applyBorder="1" applyAlignment="1">
      <alignment horizontal="right" indent="1"/>
    </xf>
    <xf numFmtId="3" fontId="17" fillId="0" borderId="0" xfId="0" applyNumberFormat="1" applyFont="1" applyAlignment="1">
      <alignment horizontal="right" indent="1"/>
    </xf>
    <xf numFmtId="4" fontId="17" fillId="0" borderId="0" xfId="0" applyNumberFormat="1" applyFont="1" applyFill="1" applyAlignment="1">
      <alignment horizontal="right" wrapText="1" indent="1"/>
    </xf>
    <xf numFmtId="4" fontId="17" fillId="0" borderId="2" xfId="0" applyNumberFormat="1" applyFont="1" applyFill="1" applyBorder="1" applyAlignment="1">
      <alignment horizontal="right" indent="1"/>
    </xf>
    <xf numFmtId="3" fontId="17" fillId="0" borderId="0" xfId="1" applyNumberFormat="1" applyFont="1" applyFill="1" applyAlignment="1">
      <alignment horizontal="right" indent="1"/>
    </xf>
    <xf numFmtId="3" fontId="24" fillId="0" borderId="0" xfId="0" applyNumberFormat="1" applyFont="1" applyAlignment="1">
      <alignment horizontal="right" indent="1"/>
    </xf>
    <xf numFmtId="3" fontId="16" fillId="0" borderId="0" xfId="0" applyNumberFormat="1" applyFont="1" applyFill="1" applyBorder="1" applyAlignment="1">
      <alignment horizontal="right" indent="1"/>
    </xf>
    <xf numFmtId="3" fontId="17" fillId="0" borderId="0" xfId="0" applyNumberFormat="1" applyFont="1" applyFill="1" applyBorder="1" applyAlignment="1">
      <alignment horizontal="right" indent="1"/>
    </xf>
    <xf numFmtId="3" fontId="17" fillId="0" borderId="2" xfId="0" applyNumberFormat="1" applyFont="1" applyFill="1" applyBorder="1" applyAlignment="1">
      <alignment horizontal="right" indent="1"/>
    </xf>
    <xf numFmtId="165" fontId="17" fillId="0" borderId="0" xfId="60" applyNumberFormat="1" applyFont="1" applyFill="1" applyBorder="1" applyAlignment="1">
      <alignment horizontal="right" indent="1"/>
    </xf>
    <xf numFmtId="165" fontId="16" fillId="0" borderId="0" xfId="60" applyNumberFormat="1" applyFont="1" applyFill="1" applyBorder="1" applyAlignment="1">
      <alignment horizontal="right" indent="1"/>
    </xf>
    <xf numFmtId="165" fontId="16" fillId="0" borderId="0" xfId="60" applyNumberFormat="1" applyFont="1" applyFill="1" applyAlignment="1">
      <alignment horizontal="right" indent="1"/>
    </xf>
    <xf numFmtId="165" fontId="17" fillId="0" borderId="0" xfId="60" applyNumberFormat="1" applyFont="1" applyFill="1" applyAlignment="1">
      <alignment horizontal="right" indent="1"/>
    </xf>
    <xf numFmtId="165" fontId="17" fillId="0" borderId="2" xfId="60" applyNumberFormat="1" applyFont="1" applyFill="1" applyBorder="1" applyAlignment="1">
      <alignment horizontal="right" indent="1"/>
    </xf>
    <xf numFmtId="164" fontId="16" fillId="0" borderId="0" xfId="60" applyNumberFormat="1" applyFont="1" applyFill="1" applyBorder="1" applyAlignment="1">
      <alignment horizontal="right" indent="1"/>
    </xf>
    <xf numFmtId="164" fontId="17" fillId="0" borderId="0" xfId="60" applyNumberFormat="1" applyFont="1" applyFill="1" applyBorder="1" applyAlignment="1">
      <alignment horizontal="right" indent="1"/>
    </xf>
    <xf numFmtId="164" fontId="17" fillId="0" borderId="0" xfId="60" applyNumberFormat="1" applyFont="1" applyFill="1" applyBorder="1" applyAlignment="1">
      <alignment horizontal="right" vertical="center" wrapText="1" indent="1"/>
    </xf>
    <xf numFmtId="164" fontId="16" fillId="0" borderId="0" xfId="60" applyNumberFormat="1" applyFont="1" applyFill="1" applyBorder="1" applyAlignment="1">
      <alignment horizontal="right" wrapText="1" indent="1"/>
    </xf>
    <xf numFmtId="167" fontId="17" fillId="0" borderId="0" xfId="1" applyNumberFormat="1" applyFont="1"/>
    <xf numFmtId="167" fontId="17" fillId="0" borderId="0" xfId="1" applyNumberFormat="1" applyFont="1" applyFill="1" applyBorder="1" applyAlignment="1">
      <alignment horizontal="right" indent="1"/>
    </xf>
    <xf numFmtId="0" fontId="16" fillId="2" borderId="1" xfId="0" applyFont="1" applyFill="1" applyBorder="1" applyAlignment="1">
      <alignment horizontal="right" indent="1"/>
    </xf>
    <xf numFmtId="165" fontId="17" fillId="0" borderId="0" xfId="0" quotePrefix="1" applyNumberFormat="1" applyFont="1" applyFill="1" applyAlignment="1">
      <alignment horizontal="right" indent="1"/>
    </xf>
    <xf numFmtId="0" fontId="17" fillId="0" borderId="0" xfId="3" applyFont="1" applyFill="1" applyBorder="1"/>
    <xf numFmtId="0" fontId="17" fillId="0" borderId="0" xfId="3" applyFont="1" applyFill="1" applyBorder="1" applyAlignment="1">
      <alignment horizontal="center"/>
    </xf>
    <xf numFmtId="0" fontId="16" fillId="0" borderId="2" xfId="3" applyNumberFormat="1" applyFont="1" applyFill="1" applyBorder="1" applyAlignment="1">
      <alignment horizontal="right" indent="1"/>
    </xf>
    <xf numFmtId="165" fontId="16" fillId="0" borderId="0" xfId="0" applyNumberFormat="1" applyFont="1" applyFill="1" applyBorder="1" applyAlignment="1">
      <alignment horizontal="right" indent="1"/>
    </xf>
    <xf numFmtId="164" fontId="16" fillId="0" borderId="0" xfId="0" applyNumberFormat="1" applyFont="1" applyFill="1" applyBorder="1" applyAlignment="1">
      <alignment horizontal="right" indent="1"/>
    </xf>
    <xf numFmtId="1" fontId="16" fillId="0" borderId="0" xfId="0" applyNumberFormat="1" applyFont="1" applyFill="1" applyBorder="1" applyAlignment="1">
      <alignment horizontal="left" wrapText="1" indent="1"/>
    </xf>
    <xf numFmtId="164" fontId="17" fillId="0" borderId="0" xfId="3" applyNumberFormat="1" applyFont="1" applyFill="1" applyBorder="1" applyAlignment="1">
      <alignment horizontal="right" indent="1"/>
    </xf>
    <xf numFmtId="3" fontId="16" fillId="0" borderId="0" xfId="0" applyNumberFormat="1" applyFont="1" applyFill="1" applyAlignment="1">
      <alignment horizontal="right" indent="1"/>
    </xf>
    <xf numFmtId="3" fontId="17" fillId="0" borderId="0" xfId="0" applyNumberFormat="1" applyFont="1" applyFill="1" applyAlignment="1">
      <alignment horizontal="right" indent="1"/>
    </xf>
    <xf numFmtId="1" fontId="17" fillId="0" borderId="0" xfId="0" applyNumberFormat="1" applyFont="1" applyFill="1" applyBorder="1" applyAlignment="1">
      <alignment horizontal="left" wrapText="1" indent="1"/>
    </xf>
    <xf numFmtId="1" fontId="16" fillId="0" borderId="0" xfId="0" applyNumberFormat="1" applyFont="1" applyFill="1" applyBorder="1" applyAlignment="1">
      <alignment horizontal="left" indent="1"/>
    </xf>
    <xf numFmtId="3" fontId="16" fillId="0" borderId="2" xfId="0" applyNumberFormat="1" applyFont="1" applyFill="1" applyBorder="1" applyAlignment="1">
      <alignment horizontal="right" indent="1"/>
    </xf>
    <xf numFmtId="0" fontId="0" fillId="0" borderId="0" xfId="0"/>
    <xf numFmtId="164" fontId="17" fillId="0" borderId="0" xfId="0" applyNumberFormat="1" applyFont="1" applyFill="1" applyBorder="1" applyAlignment="1">
      <alignment horizontal="left" indent="1"/>
    </xf>
    <xf numFmtId="165" fontId="17" fillId="0" borderId="0" xfId="3" applyNumberFormat="1" applyFont="1" applyFill="1" applyBorder="1" applyAlignment="1">
      <alignment horizontal="right" indent="1"/>
    </xf>
    <xf numFmtId="165" fontId="17" fillId="0" borderId="2" xfId="3" applyNumberFormat="1" applyFont="1" applyFill="1" applyBorder="1" applyAlignment="1">
      <alignment horizontal="right" indent="1"/>
    </xf>
    <xf numFmtId="164" fontId="16" fillId="0" borderId="0" xfId="3" applyNumberFormat="1" applyFont="1" applyFill="1" applyBorder="1" applyAlignment="1">
      <alignment horizontal="right" indent="1"/>
    </xf>
    <xf numFmtId="165" fontId="17" fillId="0" borderId="0" xfId="3" applyNumberFormat="1" applyFont="1" applyFill="1" applyAlignment="1">
      <alignment horizontal="right" indent="1"/>
    </xf>
    <xf numFmtId="165" fontId="17" fillId="0" borderId="0" xfId="0" applyNumberFormat="1" applyFont="1" applyFill="1" applyAlignment="1">
      <alignment horizontal="right" indent="1"/>
    </xf>
    <xf numFmtId="165" fontId="16" fillId="0" borderId="2" xfId="0" applyNumberFormat="1" applyFont="1" applyFill="1" applyBorder="1" applyAlignment="1">
      <alignment horizontal="right" indent="1"/>
    </xf>
    <xf numFmtId="1" fontId="19" fillId="0" borderId="3" xfId="0" applyNumberFormat="1" applyFont="1" applyFill="1" applyBorder="1" applyAlignment="1"/>
    <xf numFmtId="0" fontId="17" fillId="0" borderId="0" xfId="0" applyFont="1" applyBorder="1"/>
    <xf numFmtId="3" fontId="17" fillId="0" borderId="0" xfId="3" applyNumberFormat="1" applyFont="1" applyFill="1" applyBorder="1" applyAlignment="1">
      <alignment horizontal="right" indent="1"/>
    </xf>
    <xf numFmtId="1" fontId="16" fillId="0" borderId="0" xfId="116" applyNumberFormat="1" applyFont="1" applyFill="1" applyBorder="1" applyAlignment="1">
      <alignment horizontal="left" wrapText="1" indent="1"/>
    </xf>
    <xf numFmtId="0" fontId="16" fillId="0" borderId="1" xfId="0" applyFont="1" applyFill="1" applyBorder="1" applyAlignment="1">
      <alignment horizontal="right" indent="1"/>
    </xf>
    <xf numFmtId="165" fontId="17" fillId="0" borderId="0" xfId="0" applyNumberFormat="1" applyFont="1" applyFill="1" applyBorder="1" applyAlignment="1">
      <alignment horizontal="right" indent="1"/>
    </xf>
    <xf numFmtId="0" fontId="16" fillId="0" borderId="0" xfId="3" applyFont="1" applyFill="1" applyAlignment="1">
      <alignment horizontal="left" indent="1"/>
    </xf>
    <xf numFmtId="1" fontId="16" fillId="0" borderId="0" xfId="3" applyNumberFormat="1" applyFont="1" applyFill="1" applyBorder="1" applyAlignment="1">
      <alignment horizontal="left" wrapText="1" indent="1"/>
    </xf>
    <xf numFmtId="0" fontId="16" fillId="0" borderId="0" xfId="3" applyFont="1" applyFill="1" applyBorder="1"/>
    <xf numFmtId="165" fontId="17" fillId="0" borderId="0" xfId="60" quotePrefix="1" applyNumberFormat="1" applyFont="1" applyFill="1" applyBorder="1" applyAlignment="1">
      <alignment horizontal="right" indent="1"/>
    </xf>
    <xf numFmtId="0" fontId="17" fillId="0" borderId="0" xfId="168" applyFont="1" applyFill="1" applyBorder="1" applyAlignment="1">
      <alignment horizontal="left"/>
    </xf>
    <xf numFmtId="3" fontId="17" fillId="0" borderId="0" xfId="168" applyNumberFormat="1" applyFont="1" applyFill="1" applyBorder="1" applyAlignment="1"/>
    <xf numFmtId="1" fontId="17" fillId="0" borderId="0" xfId="168" applyNumberFormat="1" applyFont="1" applyFill="1" applyBorder="1" applyAlignment="1">
      <alignment horizontal="left"/>
    </xf>
    <xf numFmtId="164" fontId="17" fillId="0" borderId="0" xfId="0" applyNumberFormat="1" applyFont="1" applyFill="1" applyBorder="1" applyAlignment="1">
      <alignment horizontal="left" indent="1"/>
    </xf>
    <xf numFmtId="0" fontId="14" fillId="0" borderId="0" xfId="3" applyFont="1"/>
    <xf numFmtId="165" fontId="16" fillId="0" borderId="0" xfId="168" applyNumberFormat="1" applyFont="1" applyFill="1" applyAlignment="1">
      <alignment horizontal="right" indent="1"/>
    </xf>
    <xf numFmtId="164" fontId="16" fillId="0" borderId="0" xfId="168" applyNumberFormat="1" applyFont="1" applyFill="1" applyBorder="1" applyAlignment="1">
      <alignment horizontal="right" indent="1"/>
    </xf>
    <xf numFmtId="0" fontId="16" fillId="0" borderId="0" xfId="0" applyFont="1" applyFill="1"/>
    <xf numFmtId="165" fontId="16" fillId="0" borderId="0" xfId="0" applyNumberFormat="1" applyFont="1" applyFill="1" applyAlignment="1">
      <alignment horizontal="right" indent="1"/>
    </xf>
    <xf numFmtId="164" fontId="17" fillId="0" borderId="0" xfId="0" applyNumberFormat="1" applyFont="1" applyFill="1" applyBorder="1" applyAlignment="1">
      <alignment horizontal="left" indent="1"/>
    </xf>
    <xf numFmtId="0" fontId="14" fillId="0" borderId="0" xfId="3" applyFont="1" applyFill="1"/>
    <xf numFmtId="165" fontId="16" fillId="0" borderId="0" xfId="3" applyNumberFormat="1" applyFont="1" applyFill="1" applyAlignment="1">
      <alignment horizontal="right" indent="1"/>
    </xf>
    <xf numFmtId="0" fontId="19" fillId="0" borderId="0" xfId="3" applyFont="1" applyFill="1" applyBorder="1" applyAlignment="1"/>
    <xf numFmtId="1" fontId="16" fillId="0" borderId="0" xfId="168" applyNumberFormat="1" applyFont="1" applyFill="1"/>
    <xf numFmtId="1" fontId="16" fillId="0" borderId="1" xfId="168" applyNumberFormat="1" applyFont="1" applyFill="1" applyBorder="1"/>
    <xf numFmtId="0" fontId="16" fillId="0" borderId="1" xfId="168" applyNumberFormat="1" applyFont="1" applyFill="1" applyBorder="1" applyAlignment="1">
      <alignment horizontal="right" indent="1"/>
    </xf>
    <xf numFmtId="164" fontId="17" fillId="0" borderId="0" xfId="168" applyNumberFormat="1" applyFont="1" applyFill="1" applyBorder="1" applyAlignment="1">
      <alignment horizontal="right" indent="1"/>
    </xf>
    <xf numFmtId="164" fontId="16" fillId="0" borderId="0" xfId="168" applyNumberFormat="1" applyFont="1" applyFill="1" applyBorder="1" applyAlignment="1">
      <alignment horizontal="right" indent="1"/>
    </xf>
    <xf numFmtId="165" fontId="17" fillId="0" borderId="0" xfId="1" applyNumberFormat="1" applyFont="1"/>
    <xf numFmtId="0" fontId="19" fillId="0" borderId="0" xfId="0" applyFont="1" applyFill="1" applyBorder="1" applyAlignment="1">
      <alignment horizontal="left"/>
    </xf>
    <xf numFmtId="164" fontId="17" fillId="0" borderId="0" xfId="120" applyNumberFormat="1" applyFont="1" applyFill="1" applyBorder="1" applyAlignment="1"/>
    <xf numFmtId="0" fontId="17" fillId="0" borderId="0" xfId="3" applyFont="1" applyFill="1" applyBorder="1" applyAlignment="1"/>
    <xf numFmtId="0" fontId="26" fillId="25" borderId="0" xfId="5" applyFill="1"/>
    <xf numFmtId="0" fontId="54" fillId="25" borderId="0" xfId="3" applyFont="1" applyFill="1"/>
    <xf numFmtId="0" fontId="25" fillId="25" borderId="0" xfId="4" applyFill="1"/>
    <xf numFmtId="0" fontId="55" fillId="25" borderId="0" xfId="137" applyFont="1" applyFill="1" applyAlignment="1" applyProtection="1"/>
    <xf numFmtId="0" fontId="54" fillId="25" borderId="0" xfId="3" applyFont="1" applyFill="1" applyBorder="1" applyAlignment="1">
      <alignment horizontal="left"/>
    </xf>
    <xf numFmtId="0" fontId="0" fillId="25" borderId="0" xfId="0" applyFill="1"/>
    <xf numFmtId="0" fontId="56" fillId="25" borderId="0" xfId="0" applyFont="1" applyFill="1"/>
    <xf numFmtId="0" fontId="57" fillId="25" borderId="0" xfId="173" applyFill="1" applyAlignment="1" applyProtection="1"/>
    <xf numFmtId="0" fontId="57" fillId="0" borderId="0" xfId="173"/>
    <xf numFmtId="1" fontId="16" fillId="0" borderId="2" xfId="0" applyNumberFormat="1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left" wrapText="1" indent="3"/>
    </xf>
    <xf numFmtId="1" fontId="17" fillId="0" borderId="0" xfId="0" applyNumberFormat="1" applyFont="1" applyFill="1" applyAlignment="1">
      <alignment horizontal="left" indent="3"/>
    </xf>
    <xf numFmtId="0" fontId="16" fillId="0" borderId="0" xfId="0" applyFont="1" applyFill="1" applyBorder="1" applyAlignment="1">
      <alignment horizontal="left" indent="2"/>
    </xf>
    <xf numFmtId="0" fontId="17" fillId="0" borderId="0" xfId="3" applyFont="1" applyFill="1" applyBorder="1" applyAlignment="1">
      <alignment horizontal="left" indent="3"/>
    </xf>
    <xf numFmtId="0" fontId="17" fillId="0" borderId="0" xfId="0" applyFont="1" applyFill="1" applyBorder="1" applyAlignment="1">
      <alignment horizontal="left" indent="1"/>
    </xf>
    <xf numFmtId="3" fontId="17" fillId="0" borderId="0" xfId="0" applyNumberFormat="1" applyFont="1" applyFill="1" applyBorder="1" applyAlignment="1">
      <alignment horizontal="center"/>
    </xf>
    <xf numFmtId="164" fontId="17" fillId="0" borderId="2" xfId="168" applyNumberFormat="1" applyFont="1" applyFill="1" applyBorder="1" applyAlignment="1">
      <alignment horizontal="right" indent="1"/>
    </xf>
    <xf numFmtId="1" fontId="17" fillId="0" borderId="0" xfId="0" applyNumberFormat="1" applyFont="1" applyFill="1" applyBorder="1" applyAlignment="1">
      <alignment horizontal="left" wrapText="1"/>
    </xf>
    <xf numFmtId="0" fontId="17" fillId="0" borderId="0" xfId="0" applyFont="1" applyAlignment="1">
      <alignment wrapText="1"/>
    </xf>
    <xf numFmtId="1" fontId="19" fillId="0" borderId="0" xfId="0" applyNumberFormat="1" applyFont="1" applyFill="1" applyBorder="1" applyAlignment="1">
      <alignment horizontal="left" wrapText="1"/>
    </xf>
    <xf numFmtId="0" fontId="17" fillId="0" borderId="0" xfId="3" applyFont="1" applyFill="1" applyBorder="1" applyAlignment="1">
      <alignment horizontal="left" indent="1"/>
    </xf>
    <xf numFmtId="2" fontId="0" fillId="0" borderId="0" xfId="0" applyNumberFormat="1"/>
    <xf numFmtId="1" fontId="0" fillId="0" borderId="0" xfId="0" applyNumberFormat="1"/>
    <xf numFmtId="3" fontId="17" fillId="0" borderId="0" xfId="3" applyNumberFormat="1" applyFont="1" applyFill="1" applyAlignment="1">
      <alignment horizontal="right" indent="1"/>
    </xf>
    <xf numFmtId="3" fontId="16" fillId="0" borderId="0" xfId="3" applyNumberFormat="1" applyFont="1" applyFill="1" applyAlignment="1">
      <alignment horizontal="right" indent="1"/>
    </xf>
    <xf numFmtId="3" fontId="16" fillId="0" borderId="0" xfId="175" applyNumberFormat="1" applyFont="1" applyFill="1" applyAlignment="1">
      <alignment horizontal="right" indent="1"/>
    </xf>
    <xf numFmtId="3" fontId="17" fillId="0" borderId="0" xfId="175" applyNumberFormat="1" applyFont="1" applyFill="1" applyAlignment="1">
      <alignment horizontal="right" indent="1"/>
    </xf>
    <xf numFmtId="3" fontId="16" fillId="0" borderId="2" xfId="3" applyNumberFormat="1" applyFont="1" applyFill="1" applyBorder="1" applyAlignment="1">
      <alignment horizontal="right" indent="1"/>
    </xf>
    <xf numFmtId="165" fontId="16" fillId="0" borderId="0" xfId="3" applyNumberFormat="1" applyFont="1" applyFill="1" applyBorder="1" applyAlignment="1">
      <alignment horizontal="right" indent="1"/>
    </xf>
    <xf numFmtId="165" fontId="16" fillId="0" borderId="2" xfId="3" applyNumberFormat="1" applyFont="1" applyFill="1" applyBorder="1" applyAlignment="1">
      <alignment horizontal="right" indent="1"/>
    </xf>
    <xf numFmtId="164" fontId="16" fillId="0" borderId="2" xfId="3" applyNumberFormat="1" applyFont="1" applyFill="1" applyBorder="1" applyAlignment="1">
      <alignment horizontal="right" indent="1"/>
    </xf>
    <xf numFmtId="165" fontId="17" fillId="0" borderId="0" xfId="3" applyNumberFormat="1" applyFont="1" applyFill="1" applyBorder="1" applyAlignment="1">
      <alignment horizontal="right" wrapText="1" indent="1"/>
    </xf>
    <xf numFmtId="1" fontId="16" fillId="0" borderId="0" xfId="3" applyNumberFormat="1" applyFont="1" applyFill="1" applyBorder="1" applyAlignment="1">
      <alignment horizontal="left" wrapText="1"/>
    </xf>
    <xf numFmtId="1" fontId="17" fillId="0" borderId="0" xfId="3" applyNumberFormat="1" applyFont="1" applyFill="1" applyBorder="1" applyAlignment="1">
      <alignment horizontal="left" wrapText="1" indent="1"/>
    </xf>
    <xf numFmtId="1" fontId="17" fillId="0" borderId="0" xfId="3" applyNumberFormat="1" applyFont="1" applyFill="1" applyBorder="1" applyAlignment="1">
      <alignment horizontal="left" indent="1"/>
    </xf>
    <xf numFmtId="1" fontId="17" fillId="0" borderId="0" xfId="3" applyNumberFormat="1" applyFont="1" applyFill="1" applyAlignment="1">
      <alignment horizontal="left" indent="3"/>
    </xf>
    <xf numFmtId="164" fontId="16" fillId="0" borderId="2" xfId="168" applyNumberFormat="1" applyFont="1" applyFill="1" applyBorder="1" applyAlignment="1">
      <alignment horizontal="right" indent="1"/>
    </xf>
    <xf numFmtId="0" fontId="0" fillId="0" borderId="0" xfId="0" applyFill="1"/>
    <xf numFmtId="3" fontId="17" fillId="0" borderId="0" xfId="3" quotePrefix="1" applyNumberFormat="1" applyFont="1" applyFill="1" applyBorder="1" applyAlignment="1">
      <alignment horizontal="right" indent="1"/>
    </xf>
    <xf numFmtId="3" fontId="17" fillId="0" borderId="2" xfId="3" applyNumberFormat="1" applyFont="1" applyFill="1" applyBorder="1" applyAlignment="1">
      <alignment horizontal="right" indent="1"/>
    </xf>
    <xf numFmtId="165" fontId="16" fillId="0" borderId="0" xfId="121" applyNumberFormat="1" applyFont="1" applyFill="1" applyBorder="1" applyAlignment="1">
      <alignment horizontal="right" indent="1"/>
    </xf>
    <xf numFmtId="165" fontId="17" fillId="0" borderId="0" xfId="121" applyNumberFormat="1" applyFont="1" applyFill="1" applyBorder="1" applyAlignment="1">
      <alignment horizontal="right" wrapText="1" indent="1"/>
    </xf>
    <xf numFmtId="165" fontId="17" fillId="0" borderId="0" xfId="121" applyNumberFormat="1" applyFont="1" applyFill="1" applyBorder="1" applyAlignment="1">
      <alignment horizontal="right" indent="1"/>
    </xf>
    <xf numFmtId="165" fontId="14" fillId="0" borderId="0" xfId="3" applyNumberFormat="1" applyFont="1"/>
    <xf numFmtId="165" fontId="17" fillId="0" borderId="0" xfId="121" applyNumberFormat="1" applyFont="1" applyFill="1" applyAlignment="1">
      <alignment horizontal="right" indent="1"/>
    </xf>
    <xf numFmtId="165" fontId="17" fillId="0" borderId="0" xfId="121" applyNumberFormat="1" applyFont="1" applyFill="1" applyBorder="1" applyAlignment="1">
      <alignment horizontal="right" vertical="center" wrapText="1" indent="1"/>
    </xf>
    <xf numFmtId="165" fontId="16" fillId="0" borderId="0" xfId="121" applyNumberFormat="1" applyFont="1" applyFill="1" applyBorder="1" applyAlignment="1">
      <alignment horizontal="right" wrapText="1" indent="1"/>
    </xf>
    <xf numFmtId="165" fontId="16" fillId="0" borderId="0" xfId="121" applyNumberFormat="1" applyFont="1" applyFill="1" applyAlignment="1">
      <alignment horizontal="right" indent="1"/>
    </xf>
    <xf numFmtId="165" fontId="23" fillId="0" borderId="0" xfId="0" applyNumberFormat="1" applyFont="1"/>
    <xf numFmtId="165" fontId="17" fillId="0" borderId="0" xfId="121" quotePrefix="1" applyNumberFormat="1" applyFont="1" applyFill="1" applyBorder="1" applyAlignment="1">
      <alignment horizontal="right" vertical="top" wrapText="1" indent="1"/>
    </xf>
    <xf numFmtId="0" fontId="14" fillId="0" borderId="0" xfId="3" applyFont="1" applyFill="1" applyBorder="1"/>
    <xf numFmtId="165" fontId="17" fillId="0" borderId="0" xfId="168" applyNumberFormat="1" applyFont="1" applyFill="1" applyBorder="1" applyAlignment="1">
      <alignment horizontal="right" indent="1"/>
    </xf>
    <xf numFmtId="165" fontId="17" fillId="0" borderId="2" xfId="168" applyNumberFormat="1" applyFont="1" applyFill="1" applyBorder="1" applyAlignment="1">
      <alignment horizontal="right" indent="1"/>
    </xf>
    <xf numFmtId="1" fontId="17" fillId="0" borderId="0" xfId="0" applyNumberFormat="1" applyFont="1" applyFill="1" applyBorder="1" applyAlignment="1">
      <alignment horizontal="left" wrapText="1"/>
    </xf>
    <xf numFmtId="3" fontId="17" fillId="0" borderId="0" xfId="3" quotePrefix="1" applyNumberFormat="1" applyFont="1" applyFill="1" applyAlignment="1">
      <alignment horizontal="right" indent="1"/>
    </xf>
    <xf numFmtId="165" fontId="17" fillId="0" borderId="0" xfId="3" quotePrefix="1" applyNumberFormat="1" applyFont="1" applyFill="1" applyAlignment="1">
      <alignment horizontal="right" indent="1"/>
    </xf>
    <xf numFmtId="164" fontId="17" fillId="0" borderId="0" xfId="168" applyNumberFormat="1" applyFont="1" applyFill="1" applyAlignment="1">
      <alignment horizontal="right" indent="1"/>
    </xf>
    <xf numFmtId="164" fontId="16" fillId="0" borderId="0" xfId="177" applyNumberFormat="1" applyFont="1" applyFill="1" applyBorder="1" applyAlignment="1"/>
    <xf numFmtId="164" fontId="16" fillId="0" borderId="0" xfId="177" applyNumberFormat="1" applyFont="1" applyFill="1" applyBorder="1" applyAlignment="1">
      <alignment horizontal="left" indent="1"/>
    </xf>
    <xf numFmtId="1" fontId="17" fillId="0" borderId="0" xfId="177" applyNumberFormat="1" applyFont="1" applyFill="1" applyBorder="1" applyAlignment="1">
      <alignment horizontal="left" wrapText="1" indent="2"/>
    </xf>
    <xf numFmtId="164" fontId="17" fillId="0" borderId="0" xfId="177" applyNumberFormat="1" applyFont="1" applyFill="1" applyBorder="1" applyAlignment="1">
      <alignment horizontal="left" indent="2"/>
    </xf>
    <xf numFmtId="164" fontId="17" fillId="0" borderId="0" xfId="177" applyNumberFormat="1" applyFont="1" applyFill="1" applyBorder="1" applyAlignment="1">
      <alignment horizontal="left"/>
    </xf>
    <xf numFmtId="164" fontId="16" fillId="0" borderId="0" xfId="177" applyNumberFormat="1" applyFont="1" applyFill="1" applyBorder="1" applyAlignment="1">
      <alignment horizontal="left"/>
    </xf>
    <xf numFmtId="1" fontId="17" fillId="0" borderId="0" xfId="177" applyNumberFormat="1" applyFont="1" applyFill="1" applyBorder="1" applyAlignment="1">
      <alignment horizontal="left" vertical="center" wrapText="1" indent="2"/>
    </xf>
    <xf numFmtId="1" fontId="16" fillId="0" borderId="0" xfId="177" applyNumberFormat="1" applyFont="1" applyFill="1" applyBorder="1" applyAlignment="1">
      <alignment horizontal="left" wrapText="1" indent="1"/>
    </xf>
    <xf numFmtId="0" fontId="17" fillId="0" borderId="0" xfId="177" applyFont="1" applyFill="1" applyBorder="1" applyAlignment="1">
      <alignment horizontal="left" indent="2"/>
    </xf>
    <xf numFmtId="1" fontId="17" fillId="0" borderId="0" xfId="177" applyNumberFormat="1" applyFont="1" applyFill="1" applyBorder="1" applyAlignment="1">
      <alignment horizontal="left" indent="2"/>
    </xf>
    <xf numFmtId="164" fontId="17" fillId="0" borderId="0" xfId="177" applyNumberFormat="1" applyFont="1" applyFill="1" applyBorder="1" applyAlignment="1">
      <alignment horizontal="left" indent="1"/>
    </xf>
    <xf numFmtId="1" fontId="17" fillId="0" borderId="0" xfId="177" applyNumberFormat="1" applyFont="1" applyFill="1" applyBorder="1"/>
    <xf numFmtId="1" fontId="16" fillId="0" borderId="0" xfId="177" applyNumberFormat="1" applyFont="1" applyFill="1" applyBorder="1"/>
    <xf numFmtId="1" fontId="17" fillId="0" borderId="0" xfId="177" applyNumberFormat="1" applyFont="1" applyFill="1" applyBorder="1" applyAlignment="1">
      <alignment horizontal="left" indent="1"/>
    </xf>
    <xf numFmtId="1" fontId="17" fillId="0" borderId="2" xfId="177" applyNumberFormat="1" applyFont="1" applyFill="1" applyBorder="1" applyAlignment="1">
      <alignment horizontal="left" indent="1"/>
    </xf>
    <xf numFmtId="0" fontId="16" fillId="0" borderId="0" xfId="168" applyFont="1" applyFill="1" applyBorder="1" applyAlignment="1">
      <alignment horizontal="left"/>
    </xf>
    <xf numFmtId="0" fontId="17" fillId="0" borderId="0" xfId="172" applyFont="1" applyFill="1" applyBorder="1" applyAlignment="1">
      <alignment horizontal="left" wrapText="1" indent="1"/>
    </xf>
    <xf numFmtId="0" fontId="16" fillId="0" borderId="2" xfId="168" applyFont="1" applyFill="1" applyBorder="1" applyAlignment="1">
      <alignment horizontal="left"/>
    </xf>
    <xf numFmtId="0" fontId="19" fillId="0" borderId="0" xfId="3" applyFont="1" applyFill="1" applyBorder="1" applyAlignment="1">
      <alignment horizontal="left"/>
    </xf>
    <xf numFmtId="2" fontId="17" fillId="0" borderId="0" xfId="3" applyNumberFormat="1" applyFont="1" applyFill="1"/>
    <xf numFmtId="0" fontId="16" fillId="0" borderId="10" xfId="3" applyFont="1" applyFill="1" applyBorder="1" applyAlignment="1"/>
    <xf numFmtId="0" fontId="16" fillId="0" borderId="1" xfId="3" quotePrefix="1" applyNumberFormat="1" applyFont="1" applyFill="1" applyBorder="1" applyAlignment="1">
      <alignment horizontal="center" vertical="center"/>
    </xf>
    <xf numFmtId="0" fontId="16" fillId="0" borderId="5" xfId="3" applyFont="1" applyFill="1" applyBorder="1" applyAlignment="1">
      <alignment vertical="center" wrapText="1"/>
    </xf>
    <xf numFmtId="2" fontId="17" fillId="0" borderId="3" xfId="3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4" fillId="0" borderId="3" xfId="3" applyFill="1" applyBorder="1" applyAlignment="1">
      <alignment horizontal="right" indent="1"/>
    </xf>
    <xf numFmtId="0" fontId="14" fillId="0" borderId="4" xfId="3" applyFill="1" applyBorder="1" applyAlignment="1">
      <alignment horizontal="right" indent="1"/>
    </xf>
    <xf numFmtId="0" fontId="14" fillId="0" borderId="0" xfId="3" applyFill="1" applyBorder="1" applyAlignment="1">
      <alignment horizontal="center"/>
    </xf>
    <xf numFmtId="164" fontId="17" fillId="0" borderId="7" xfId="3" applyNumberFormat="1" applyFont="1" applyFill="1" applyBorder="1" applyAlignment="1">
      <alignment horizontal="left" vertical="center" wrapText="1" indent="1"/>
    </xf>
    <xf numFmtId="164" fontId="17" fillId="0" borderId="7" xfId="3" applyNumberFormat="1" applyFont="1" applyFill="1" applyBorder="1" applyAlignment="1">
      <alignment vertical="center" wrapText="1"/>
    </xf>
    <xf numFmtId="164" fontId="22" fillId="0" borderId="7" xfId="3" applyNumberFormat="1" applyFont="1" applyFill="1" applyBorder="1" applyAlignment="1">
      <alignment vertical="center" wrapText="1"/>
    </xf>
    <xf numFmtId="164" fontId="17" fillId="0" borderId="7" xfId="3" applyNumberFormat="1" applyFont="1" applyFill="1" applyBorder="1" applyAlignment="1">
      <alignment horizontal="left" vertical="center" wrapText="1"/>
    </xf>
    <xf numFmtId="164" fontId="17" fillId="0" borderId="7" xfId="3" applyNumberFormat="1" applyFont="1" applyFill="1" applyBorder="1"/>
    <xf numFmtId="164" fontId="17" fillId="0" borderId="7" xfId="3" applyNumberFormat="1" applyFont="1" applyFill="1" applyBorder="1" applyAlignment="1">
      <alignment horizontal="left"/>
    </xf>
    <xf numFmtId="164" fontId="16" fillId="0" borderId="7" xfId="3" applyNumberFormat="1" applyFont="1" applyFill="1" applyBorder="1" applyAlignment="1">
      <alignment vertical="center" wrapText="1"/>
    </xf>
    <xf numFmtId="164" fontId="17" fillId="0" borderId="9" xfId="3" applyNumberFormat="1" applyFont="1" applyFill="1" applyBorder="1"/>
    <xf numFmtId="0" fontId="17" fillId="0" borderId="0" xfId="3" applyFont="1" applyFill="1" applyAlignment="1"/>
    <xf numFmtId="0" fontId="14" fillId="0" borderId="0" xfId="3" applyFill="1" applyAlignment="1">
      <alignment horizontal="center"/>
    </xf>
    <xf numFmtId="2" fontId="14" fillId="0" borderId="0" xfId="3" applyNumberFormat="1" applyFill="1" applyAlignment="1">
      <alignment horizontal="center"/>
    </xf>
    <xf numFmtId="0" fontId="17" fillId="0" borderId="0" xfId="3" applyFont="1" applyFill="1" applyAlignment="1">
      <alignment horizontal="center"/>
    </xf>
    <xf numFmtId="0" fontId="17" fillId="0" borderId="3" xfId="3" applyFont="1" applyFill="1" applyBorder="1" applyAlignment="1">
      <alignment horizontal="center"/>
    </xf>
    <xf numFmtId="0" fontId="17" fillId="0" borderId="6" xfId="3" applyFont="1" applyFill="1" applyBorder="1" applyAlignment="1">
      <alignment horizontal="center"/>
    </xf>
    <xf numFmtId="0" fontId="14" fillId="0" borderId="0" xfId="3" applyFont="1" applyFill="1" applyAlignment="1">
      <alignment horizontal="center"/>
    </xf>
    <xf numFmtId="2" fontId="14" fillId="0" borderId="0" xfId="3" applyNumberFormat="1" applyFont="1" applyFill="1" applyBorder="1" applyAlignment="1">
      <alignment horizontal="center"/>
    </xf>
    <xf numFmtId="0" fontId="14" fillId="0" borderId="6" xfId="3" applyFill="1" applyBorder="1" applyAlignment="1">
      <alignment horizontal="center"/>
    </xf>
    <xf numFmtId="0" fontId="17" fillId="0" borderId="0" xfId="3" applyFont="1" applyFill="1" applyBorder="1" applyAlignment="1">
      <alignment horizontal="right" indent="1"/>
    </xf>
    <xf numFmtId="0" fontId="14" fillId="0" borderId="0" xfId="3" applyFill="1" applyBorder="1" applyAlignment="1">
      <alignment horizontal="right" indent="1"/>
    </xf>
    <xf numFmtId="164" fontId="17" fillId="0" borderId="0" xfId="3" applyNumberFormat="1" applyFont="1" applyFill="1" applyBorder="1" applyAlignment="1">
      <alignment horizontal="left" indent="3"/>
    </xf>
    <xf numFmtId="164" fontId="17" fillId="0" borderId="6" xfId="3" applyNumberFormat="1" applyFont="1" applyFill="1" applyBorder="1" applyAlignment="1">
      <alignment horizontal="left" indent="3"/>
    </xf>
    <xf numFmtId="164" fontId="17" fillId="0" borderId="2" xfId="3" applyNumberFormat="1" applyFont="1" applyFill="1" applyBorder="1" applyAlignment="1">
      <alignment horizontal="left" indent="3"/>
    </xf>
    <xf numFmtId="164" fontId="17" fillId="0" borderId="8" xfId="3" applyNumberFormat="1" applyFont="1" applyFill="1" applyBorder="1" applyAlignment="1">
      <alignment horizontal="left" indent="3"/>
    </xf>
    <xf numFmtId="0" fontId="16" fillId="0" borderId="11" xfId="0" applyFont="1" applyFill="1" applyBorder="1" applyAlignment="1">
      <alignment horizontal="right" indent="1"/>
    </xf>
    <xf numFmtId="165" fontId="17" fillId="0" borderId="6" xfId="0" applyNumberFormat="1" applyFont="1" applyFill="1" applyBorder="1" applyAlignment="1">
      <alignment horizontal="right" indent="1"/>
    </xf>
    <xf numFmtId="165" fontId="17" fillId="0" borderId="2" xfId="0" applyNumberFormat="1" applyFont="1" applyFill="1" applyBorder="1" applyAlignment="1">
      <alignment horizontal="right" indent="1"/>
    </xf>
    <xf numFmtId="165" fontId="17" fillId="0" borderId="8" xfId="0" applyNumberFormat="1" applyFont="1" applyFill="1" applyBorder="1" applyAlignment="1">
      <alignment horizontal="right" indent="1"/>
    </xf>
    <xf numFmtId="0" fontId="16" fillId="0" borderId="0" xfId="0" applyFont="1" applyFill="1" applyBorder="1" applyAlignment="1">
      <alignment horizontal="right" indent="1"/>
    </xf>
    <xf numFmtId="0" fontId="16" fillId="0" borderId="6" xfId="0" applyFont="1" applyFill="1" applyBorder="1" applyAlignment="1">
      <alignment horizontal="right" indent="1"/>
    </xf>
    <xf numFmtId="0" fontId="17" fillId="0" borderId="6" xfId="0" applyFont="1" applyFill="1" applyBorder="1" applyAlignment="1">
      <alignment horizontal="right" indent="1"/>
    </xf>
    <xf numFmtId="164" fontId="17" fillId="0" borderId="6" xfId="0" applyNumberFormat="1" applyFont="1" applyFill="1" applyBorder="1" applyAlignment="1">
      <alignment horizontal="right" indent="1"/>
    </xf>
    <xf numFmtId="164" fontId="14" fillId="0" borderId="6" xfId="3" applyNumberFormat="1" applyFill="1" applyBorder="1" applyAlignment="1">
      <alignment horizontal="center"/>
    </xf>
    <xf numFmtId="0" fontId="17" fillId="0" borderId="0" xfId="0" applyFont="1" applyFill="1" applyBorder="1" applyAlignment="1">
      <alignment horizontal="right" indent="1"/>
    </xf>
    <xf numFmtId="0" fontId="16" fillId="0" borderId="0" xfId="3" applyNumberFormat="1" applyFont="1" applyFill="1" applyBorder="1" applyAlignment="1">
      <alignment horizontal="right" indent="1"/>
    </xf>
    <xf numFmtId="0" fontId="16" fillId="0" borderId="3" xfId="0" applyFont="1" applyFill="1" applyBorder="1" applyAlignment="1">
      <alignment horizontal="right" indent="1"/>
    </xf>
    <xf numFmtId="0" fontId="16" fillId="0" borderId="4" xfId="0" applyFont="1" applyFill="1" applyBorder="1" applyAlignment="1">
      <alignment horizontal="right" indent="1"/>
    </xf>
    <xf numFmtId="165" fontId="28" fillId="0" borderId="6" xfId="3" applyNumberFormat="1" applyFont="1" applyFill="1" applyBorder="1" applyAlignment="1">
      <alignment horizontal="right" indent="1"/>
    </xf>
    <xf numFmtId="0" fontId="17" fillId="0" borderId="0" xfId="3" applyNumberFormat="1" applyFont="1" applyFill="1" applyBorder="1" applyAlignment="1">
      <alignment horizontal="right" indent="1"/>
    </xf>
    <xf numFmtId="0" fontId="16" fillId="0" borderId="1" xfId="0" applyNumberFormat="1" applyFont="1" applyFill="1" applyBorder="1" applyAlignment="1">
      <alignment horizontal="right" indent="1"/>
    </xf>
    <xf numFmtId="3" fontId="17" fillId="0" borderId="0" xfId="0" applyNumberFormat="1" applyFont="1" applyFill="1" applyAlignment="1">
      <alignment horizontal="right" indent="1"/>
    </xf>
    <xf numFmtId="3" fontId="17" fillId="0" borderId="0" xfId="3" applyNumberFormat="1" applyFont="1" applyFill="1" applyAlignment="1">
      <alignment horizontal="right" indent="1"/>
    </xf>
    <xf numFmtId="3" fontId="16" fillId="0" borderId="0" xfId="3" applyNumberFormat="1" applyFont="1" applyFill="1" applyAlignment="1">
      <alignment horizontal="right" indent="1"/>
    </xf>
    <xf numFmtId="3" fontId="17" fillId="0" borderId="2" xfId="3" applyNumberFormat="1" applyFont="1" applyFill="1" applyBorder="1" applyAlignment="1">
      <alignment horizontal="right" indent="1"/>
    </xf>
    <xf numFmtId="3" fontId="17" fillId="0" borderId="0" xfId="3" quotePrefix="1" applyNumberFormat="1" applyFont="1" applyFill="1" applyBorder="1" applyAlignment="1">
      <alignment horizontal="right" indent="1"/>
    </xf>
    <xf numFmtId="1" fontId="17" fillId="0" borderId="2" xfId="121" applyNumberFormat="1" applyFont="1" applyFill="1" applyBorder="1" applyAlignment="1">
      <alignment horizontal="left"/>
    </xf>
    <xf numFmtId="3" fontId="16" fillId="0" borderId="0" xfId="0" applyNumberFormat="1" applyFont="1" applyFill="1" applyAlignment="1">
      <alignment horizontal="right" indent="1"/>
    </xf>
    <xf numFmtId="3" fontId="17" fillId="0" borderId="0" xfId="0" applyNumberFormat="1" applyFont="1" applyFill="1" applyAlignment="1">
      <alignment horizontal="right" indent="1"/>
    </xf>
    <xf numFmtId="3" fontId="17" fillId="0" borderId="0" xfId="3" applyNumberFormat="1" applyFont="1" applyFill="1" applyAlignment="1">
      <alignment horizontal="right" indent="1"/>
    </xf>
    <xf numFmtId="3" fontId="16" fillId="0" borderId="2" xfId="3" applyNumberFormat="1" applyFont="1" applyFill="1" applyBorder="1" applyAlignment="1">
      <alignment horizontal="right" indent="1"/>
    </xf>
    <xf numFmtId="3" fontId="16" fillId="0" borderId="0" xfId="3" applyNumberFormat="1" applyFont="1" applyFill="1" applyAlignment="1">
      <alignment horizontal="right" indent="1"/>
    </xf>
    <xf numFmtId="0" fontId="16" fillId="0" borderId="1" xfId="0" applyFont="1" applyFill="1" applyBorder="1" applyAlignment="1">
      <alignment horizontal="right" indent="1"/>
    </xf>
    <xf numFmtId="165" fontId="16" fillId="0" borderId="0" xfId="0" applyNumberFormat="1" applyFont="1" applyFill="1" applyAlignment="1">
      <alignment horizontal="right" indent="1"/>
    </xf>
    <xf numFmtId="165" fontId="17" fillId="0" borderId="0" xfId="0" applyNumberFormat="1" applyFont="1" applyFill="1" applyAlignment="1">
      <alignment horizontal="right" indent="1"/>
    </xf>
    <xf numFmtId="165" fontId="16" fillId="0" borderId="2" xfId="0" applyNumberFormat="1" applyFont="1" applyFill="1" applyBorder="1" applyAlignment="1">
      <alignment horizontal="right" indent="1"/>
    </xf>
    <xf numFmtId="0" fontId="16" fillId="0" borderId="1" xfId="0" applyFont="1" applyFill="1" applyBorder="1" applyAlignment="1">
      <alignment horizontal="right" indent="1"/>
    </xf>
    <xf numFmtId="165" fontId="16" fillId="0" borderId="0" xfId="0" applyNumberFormat="1" applyFont="1" applyFill="1" applyAlignment="1">
      <alignment horizontal="right" indent="1"/>
    </xf>
    <xf numFmtId="165" fontId="17" fillId="0" borderId="0" xfId="0" applyNumberFormat="1" applyFont="1" applyFill="1" applyAlignment="1">
      <alignment horizontal="right" indent="1"/>
    </xf>
    <xf numFmtId="165" fontId="17" fillId="0" borderId="0" xfId="3" quotePrefix="1" applyNumberFormat="1" applyFont="1" applyFill="1" applyAlignment="1">
      <alignment horizontal="right" indent="1"/>
    </xf>
    <xf numFmtId="165" fontId="16" fillId="0" borderId="0" xfId="3" applyNumberFormat="1" applyFont="1" applyFill="1" applyAlignment="1">
      <alignment horizontal="right" indent="1"/>
    </xf>
    <xf numFmtId="164" fontId="16" fillId="0" borderId="2" xfId="3" applyNumberFormat="1" applyFont="1" applyFill="1" applyBorder="1" applyAlignment="1">
      <alignment horizontal="right" indent="1"/>
    </xf>
    <xf numFmtId="165" fontId="16" fillId="0" borderId="0" xfId="0" applyNumberFormat="1" applyFont="1" applyFill="1" applyAlignment="1">
      <alignment horizontal="right" indent="1"/>
    </xf>
    <xf numFmtId="165" fontId="17" fillId="0" borderId="0" xfId="0" applyNumberFormat="1" applyFont="1" applyFill="1" applyAlignment="1">
      <alignment horizontal="right" indent="1"/>
    </xf>
    <xf numFmtId="0" fontId="16" fillId="0" borderId="1" xfId="0" applyFont="1" applyFill="1" applyBorder="1" applyAlignment="1">
      <alignment horizontal="right" indent="1"/>
    </xf>
    <xf numFmtId="165" fontId="16" fillId="0" borderId="0" xfId="0" applyNumberFormat="1" applyFont="1" applyFill="1" applyAlignment="1">
      <alignment horizontal="right" indent="1"/>
    </xf>
    <xf numFmtId="165" fontId="17" fillId="0" borderId="0" xfId="0" applyNumberFormat="1" applyFont="1" applyFill="1" applyAlignment="1">
      <alignment horizontal="right" indent="1"/>
    </xf>
    <xf numFmtId="165" fontId="17" fillId="0" borderId="0" xfId="0" applyNumberFormat="1" applyFont="1" applyFill="1" applyBorder="1" applyAlignment="1">
      <alignment horizontal="right" indent="1"/>
    </xf>
    <xf numFmtId="165" fontId="16" fillId="0" borderId="2" xfId="0" applyNumberFormat="1" applyFont="1" applyFill="1" applyBorder="1" applyAlignment="1">
      <alignment horizontal="right" indent="1"/>
    </xf>
    <xf numFmtId="164" fontId="17" fillId="0" borderId="0" xfId="3" applyNumberFormat="1" applyFont="1" applyFill="1" applyBorder="1" applyAlignment="1">
      <alignment horizontal="right" indent="1"/>
    </xf>
    <xf numFmtId="165" fontId="17" fillId="0" borderId="0" xfId="3" applyNumberFormat="1" applyFont="1" applyFill="1" applyAlignment="1">
      <alignment horizontal="right" indent="1"/>
    </xf>
    <xf numFmtId="165" fontId="17" fillId="0" borderId="0" xfId="3" quotePrefix="1" applyNumberFormat="1" applyFont="1" applyFill="1" applyAlignment="1">
      <alignment horizontal="right" indent="1"/>
    </xf>
    <xf numFmtId="165" fontId="16" fillId="0" borderId="0" xfId="3" applyNumberFormat="1" applyFont="1" applyFill="1" applyAlignment="1">
      <alignment horizontal="right" indent="1"/>
    </xf>
    <xf numFmtId="0" fontId="16" fillId="0" borderId="1" xfId="168" applyNumberFormat="1" applyFont="1" applyFill="1" applyBorder="1" applyAlignment="1">
      <alignment horizontal="right" indent="1"/>
    </xf>
    <xf numFmtId="165" fontId="16" fillId="0" borderId="0" xfId="168" applyNumberFormat="1" applyFont="1" applyFill="1" applyAlignment="1">
      <alignment horizontal="right" indent="1"/>
    </xf>
    <xf numFmtId="164" fontId="17" fillId="0" borderId="0" xfId="168" applyNumberFormat="1" applyFont="1" applyFill="1" applyBorder="1" applyAlignment="1">
      <alignment horizontal="right" indent="1"/>
    </xf>
    <xf numFmtId="164" fontId="17" fillId="0" borderId="2" xfId="168" applyNumberFormat="1" applyFont="1" applyFill="1" applyBorder="1" applyAlignment="1">
      <alignment horizontal="right" indent="1"/>
    </xf>
    <xf numFmtId="165" fontId="16" fillId="0" borderId="0" xfId="168" applyNumberFormat="1" applyFont="1" applyFill="1" applyAlignment="1">
      <alignment horizontal="right" indent="1"/>
    </xf>
    <xf numFmtId="164" fontId="17" fillId="0" borderId="0" xfId="168" applyNumberFormat="1" applyFont="1" applyFill="1" applyBorder="1" applyAlignment="1">
      <alignment horizontal="right" indent="1"/>
    </xf>
    <xf numFmtId="164" fontId="17" fillId="0" borderId="2" xfId="168" applyNumberFormat="1" applyFont="1" applyFill="1" applyBorder="1" applyAlignment="1">
      <alignment horizontal="right" indent="1"/>
    </xf>
    <xf numFmtId="165" fontId="17" fillId="0" borderId="0" xfId="3" applyNumberFormat="1" applyFont="1" applyFill="1" applyBorder="1" applyAlignment="1">
      <alignment horizontal="right" indent="1"/>
    </xf>
    <xf numFmtId="165" fontId="17" fillId="0" borderId="0" xfId="3" quotePrefix="1" applyNumberFormat="1" applyFont="1" applyFill="1" applyAlignment="1">
      <alignment horizontal="right" indent="1"/>
    </xf>
    <xf numFmtId="165" fontId="16" fillId="0" borderId="2" xfId="3" applyNumberFormat="1" applyFont="1" applyFill="1" applyBorder="1" applyAlignment="1">
      <alignment horizontal="right" indent="1"/>
    </xf>
    <xf numFmtId="165" fontId="16" fillId="0" borderId="0" xfId="3" applyNumberFormat="1" applyFont="1" applyFill="1" applyBorder="1" applyAlignment="1">
      <alignment horizontal="right" indent="1"/>
    </xf>
    <xf numFmtId="165" fontId="17" fillId="0" borderId="0" xfId="3" applyNumberFormat="1" applyFont="1" applyFill="1" applyBorder="1" applyAlignment="1">
      <alignment horizontal="right" wrapText="1" indent="1"/>
    </xf>
    <xf numFmtId="165" fontId="17" fillId="0" borderId="0" xfId="3" applyNumberFormat="1" applyFont="1" applyFill="1" applyBorder="1" applyAlignment="1">
      <alignment horizontal="right" indent="1"/>
    </xf>
    <xf numFmtId="165" fontId="17" fillId="0" borderId="2" xfId="3" applyNumberFormat="1" applyFont="1" applyFill="1" applyBorder="1" applyAlignment="1">
      <alignment horizontal="right" indent="1"/>
    </xf>
    <xf numFmtId="164" fontId="16" fillId="0" borderId="0" xfId="3" applyNumberFormat="1" applyFont="1" applyFill="1" applyBorder="1" applyAlignment="1">
      <alignment horizontal="right" indent="1"/>
    </xf>
    <xf numFmtId="165" fontId="17" fillId="0" borderId="0" xfId="3" applyNumberFormat="1" applyFont="1" applyFill="1" applyAlignment="1">
      <alignment horizontal="right" indent="1"/>
    </xf>
    <xf numFmtId="165" fontId="16" fillId="0" borderId="0" xfId="3" applyNumberFormat="1" applyFont="1" applyFill="1" applyAlignment="1">
      <alignment horizontal="right" indent="1"/>
    </xf>
    <xf numFmtId="165" fontId="17" fillId="0" borderId="0" xfId="3" applyNumberFormat="1" applyFont="1" applyFill="1" applyBorder="1" applyAlignment="1">
      <alignment horizontal="right" indent="1"/>
    </xf>
    <xf numFmtId="165" fontId="17" fillId="0" borderId="0" xfId="3" quotePrefix="1" applyNumberFormat="1" applyFont="1" applyFill="1" applyAlignment="1">
      <alignment horizontal="right" indent="1"/>
    </xf>
    <xf numFmtId="0" fontId="16" fillId="0" borderId="1" xfId="168" applyNumberFormat="1" applyFont="1" applyFill="1" applyBorder="1" applyAlignment="1">
      <alignment horizontal="right" indent="1"/>
    </xf>
    <xf numFmtId="165" fontId="16" fillId="0" borderId="0" xfId="168" applyNumberFormat="1" applyFont="1" applyFill="1" applyAlignment="1">
      <alignment horizontal="right" indent="1"/>
    </xf>
    <xf numFmtId="164" fontId="17" fillId="0" borderId="0" xfId="168" applyNumberFormat="1" applyFont="1" applyFill="1" applyBorder="1" applyAlignment="1">
      <alignment horizontal="right" indent="1"/>
    </xf>
    <xf numFmtId="164" fontId="16" fillId="0" borderId="2" xfId="168" applyNumberFormat="1" applyFont="1" applyFill="1" applyBorder="1" applyAlignment="1">
      <alignment horizontal="right" indent="1"/>
    </xf>
    <xf numFmtId="165" fontId="16" fillId="0" borderId="0" xfId="168" applyNumberFormat="1" applyFont="1" applyFill="1" applyAlignment="1">
      <alignment horizontal="right" indent="1"/>
    </xf>
    <xf numFmtId="165" fontId="17" fillId="0" borderId="0" xfId="168" applyNumberFormat="1" applyFont="1" applyFill="1" applyBorder="1" applyAlignment="1">
      <alignment horizontal="right" indent="1"/>
    </xf>
    <xf numFmtId="165" fontId="17" fillId="0" borderId="2" xfId="168" applyNumberFormat="1" applyFont="1" applyFill="1" applyBorder="1" applyAlignment="1">
      <alignment horizontal="right" indent="1"/>
    </xf>
    <xf numFmtId="1" fontId="17" fillId="0" borderId="0" xfId="121" applyNumberFormat="1" applyFont="1" applyFill="1" applyBorder="1" applyAlignment="1">
      <alignment horizontal="left"/>
    </xf>
    <xf numFmtId="0" fontId="16" fillId="0" borderId="1" xfId="121" applyFont="1" applyBorder="1"/>
    <xf numFmtId="0" fontId="16" fillId="25" borderId="1" xfId="121" applyFont="1" applyFill="1" applyBorder="1" applyAlignment="1">
      <alignment horizontal="right" indent="1"/>
    </xf>
    <xf numFmtId="0" fontId="16" fillId="0" borderId="0" xfId="121" applyFont="1" applyFill="1"/>
    <xf numFmtId="0" fontId="14" fillId="0" borderId="0" xfId="121" applyFill="1"/>
    <xf numFmtId="169" fontId="17" fillId="0" borderId="0" xfId="427" quotePrefix="1" applyNumberFormat="1" applyFont="1" applyFill="1" applyBorder="1" applyAlignment="1">
      <alignment horizontal="right" indent="1"/>
    </xf>
    <xf numFmtId="169" fontId="23" fillId="0" borderId="0" xfId="427" applyNumberFormat="1" applyFont="1"/>
    <xf numFmtId="169" fontId="23" fillId="0" borderId="0" xfId="427" applyNumberFormat="1" applyFont="1" applyBorder="1"/>
    <xf numFmtId="165" fontId="23" fillId="0" borderId="0" xfId="0" applyNumberFormat="1" applyFont="1" applyBorder="1"/>
    <xf numFmtId="169" fontId="17" fillId="0" borderId="0" xfId="427" applyNumberFormat="1" applyFont="1" applyFill="1" applyBorder="1" applyAlignment="1">
      <alignment horizontal="left" indent="1"/>
    </xf>
    <xf numFmtId="169" fontId="17" fillId="0" borderId="0" xfId="427" applyNumberFormat="1" applyFont="1" applyFill="1" applyBorder="1" applyAlignment="1">
      <alignment horizontal="right" indent="1"/>
    </xf>
    <xf numFmtId="0" fontId="16" fillId="0" borderId="1" xfId="0" applyFont="1" applyFill="1" applyBorder="1" applyAlignment="1">
      <alignment horizontal="right" indent="1"/>
    </xf>
    <xf numFmtId="165" fontId="16" fillId="0" borderId="0" xfId="0" applyNumberFormat="1" applyFont="1" applyFill="1" applyAlignment="1">
      <alignment horizontal="right" indent="1"/>
    </xf>
    <xf numFmtId="165" fontId="17" fillId="0" borderId="0" xfId="0" applyNumberFormat="1" applyFont="1" applyFill="1" applyAlignment="1">
      <alignment horizontal="right" indent="1"/>
    </xf>
    <xf numFmtId="165" fontId="17" fillId="0" borderId="0" xfId="0" applyNumberFormat="1" applyFont="1" applyFill="1" applyBorder="1" applyAlignment="1">
      <alignment horizontal="right" indent="1"/>
    </xf>
    <xf numFmtId="165" fontId="16" fillId="0" borderId="2" xfId="0" applyNumberFormat="1" applyFont="1" applyFill="1" applyBorder="1" applyAlignment="1">
      <alignment horizontal="right" indent="1"/>
    </xf>
    <xf numFmtId="164" fontId="17" fillId="0" borderId="0" xfId="3" applyNumberFormat="1" applyFont="1" applyFill="1" applyBorder="1" applyAlignment="1">
      <alignment horizontal="right" indent="1"/>
    </xf>
    <xf numFmtId="165" fontId="17" fillId="0" borderId="0" xfId="3" applyNumberFormat="1" applyFont="1" applyFill="1" applyBorder="1" applyAlignment="1">
      <alignment horizontal="right" indent="1"/>
    </xf>
    <xf numFmtId="165" fontId="17" fillId="0" borderId="2" xfId="3" applyNumberFormat="1" applyFont="1" applyFill="1" applyBorder="1" applyAlignment="1">
      <alignment horizontal="right" indent="1"/>
    </xf>
    <xf numFmtId="164" fontId="16" fillId="0" borderId="0" xfId="3" applyNumberFormat="1" applyFont="1" applyFill="1" applyBorder="1" applyAlignment="1">
      <alignment horizontal="right" indent="1"/>
    </xf>
    <xf numFmtId="165" fontId="17" fillId="0" borderId="0" xfId="3" applyNumberFormat="1" applyFont="1" applyFill="1" applyAlignment="1">
      <alignment horizontal="right" indent="1"/>
    </xf>
    <xf numFmtId="165" fontId="17" fillId="0" borderId="0" xfId="3" quotePrefix="1" applyNumberFormat="1" applyFont="1" applyFill="1" applyAlignment="1">
      <alignment horizontal="right" indent="1"/>
    </xf>
    <xf numFmtId="165" fontId="16" fillId="0" borderId="0" xfId="3" applyNumberFormat="1" applyFont="1" applyFill="1" applyAlignment="1">
      <alignment horizontal="right" indent="1"/>
    </xf>
    <xf numFmtId="1" fontId="23" fillId="0" borderId="0" xfId="427" applyNumberFormat="1" applyFont="1"/>
    <xf numFmtId="169" fontId="16" fillId="0" borderId="0" xfId="427" applyNumberFormat="1" applyFont="1" applyFill="1" applyBorder="1" applyAlignment="1">
      <alignment horizontal="right" indent="1"/>
    </xf>
    <xf numFmtId="169" fontId="16" fillId="0" borderId="0" xfId="427" applyNumberFormat="1" applyFont="1" applyFill="1" applyBorder="1" applyAlignment="1">
      <alignment horizontal="right" wrapText="1" indent="1"/>
    </xf>
    <xf numFmtId="0" fontId="17" fillId="0" borderId="10" xfId="0" applyFont="1" applyFill="1" applyBorder="1" applyAlignment="1">
      <alignment horizontal="right" indent="1"/>
    </xf>
    <xf numFmtId="0" fontId="17" fillId="0" borderId="11" xfId="0" applyFont="1" applyFill="1" applyBorder="1" applyAlignment="1">
      <alignment horizontal="right" indent="1"/>
    </xf>
    <xf numFmtId="0" fontId="29" fillId="0" borderId="5" xfId="0" applyFont="1" applyFill="1" applyBorder="1" applyAlignment="1"/>
    <xf numFmtId="165" fontId="16" fillId="0" borderId="5" xfId="168" applyNumberFormat="1" applyFont="1" applyFill="1" applyBorder="1" applyAlignment="1">
      <alignment horizontal="right" indent="1"/>
    </xf>
    <xf numFmtId="165" fontId="16" fillId="0" borderId="4" xfId="168" applyNumberFormat="1" applyFont="1" applyFill="1" applyBorder="1" applyAlignment="1">
      <alignment horizontal="right" indent="1"/>
    </xf>
    <xf numFmtId="165" fontId="16" fillId="0" borderId="3" xfId="168" applyNumberFormat="1" applyFont="1" applyFill="1" applyBorder="1" applyAlignment="1">
      <alignment horizontal="right" indent="1"/>
    </xf>
    <xf numFmtId="165" fontId="17" fillId="0" borderId="7" xfId="168" applyNumberFormat="1" applyFont="1" applyFill="1" applyBorder="1" applyAlignment="1">
      <alignment horizontal="right" indent="1"/>
    </xf>
    <xf numFmtId="165" fontId="17" fillId="0" borderId="6" xfId="168" applyNumberFormat="1" applyFont="1" applyFill="1" applyBorder="1" applyAlignment="1">
      <alignment horizontal="right" indent="1"/>
    </xf>
    <xf numFmtId="0" fontId="17" fillId="0" borderId="7" xfId="0" applyFont="1" applyFill="1" applyBorder="1" applyAlignment="1"/>
    <xf numFmtId="165" fontId="16" fillId="0" borderId="7" xfId="168" applyNumberFormat="1" applyFont="1" applyFill="1" applyBorder="1" applyAlignment="1">
      <alignment horizontal="right" indent="1"/>
    </xf>
    <xf numFmtId="165" fontId="16" fillId="0" borderId="6" xfId="168" applyNumberFormat="1" applyFont="1" applyFill="1" applyBorder="1" applyAlignment="1">
      <alignment horizontal="right" indent="1"/>
    </xf>
    <xf numFmtId="165" fontId="16" fillId="0" borderId="0" xfId="168" applyNumberFormat="1" applyFont="1" applyFill="1" applyBorder="1" applyAlignment="1">
      <alignment horizontal="right" indent="1"/>
    </xf>
    <xf numFmtId="0" fontId="29" fillId="0" borderId="7" xfId="0" applyFont="1" applyFill="1" applyBorder="1" applyAlignment="1"/>
    <xf numFmtId="0" fontId="29" fillId="0" borderId="7" xfId="0" applyFont="1" applyFill="1" applyBorder="1" applyAlignment="1">
      <alignment wrapText="1"/>
    </xf>
    <xf numFmtId="0" fontId="17" fillId="0" borderId="9" xfId="0" applyFont="1" applyFill="1" applyBorder="1" applyAlignment="1">
      <alignment horizontal="left" indent="1"/>
    </xf>
    <xf numFmtId="165" fontId="17" fillId="0" borderId="9" xfId="168" applyNumberFormat="1" applyFont="1" applyFill="1" applyBorder="1" applyAlignment="1">
      <alignment horizontal="right" indent="1"/>
    </xf>
    <xf numFmtId="165" fontId="17" fillId="0" borderId="8" xfId="168" applyNumberFormat="1" applyFont="1" applyFill="1" applyBorder="1" applyAlignment="1">
      <alignment horizontal="right" indent="1"/>
    </xf>
    <xf numFmtId="0" fontId="17" fillId="0" borderId="7" xfId="176" applyFont="1" applyFill="1" applyBorder="1" applyAlignment="1">
      <alignment horizontal="left" vertical="center" indent="1"/>
    </xf>
    <xf numFmtId="0" fontId="16" fillId="0" borderId="7" xfId="176" applyFont="1" applyFill="1" applyBorder="1" applyAlignment="1">
      <alignment horizontal="left" indent="1"/>
    </xf>
    <xf numFmtId="0" fontId="17" fillId="0" borderId="7" xfId="176" applyFont="1" applyFill="1" applyBorder="1" applyAlignment="1">
      <alignment horizontal="left" indent="1"/>
    </xf>
    <xf numFmtId="0" fontId="18" fillId="0" borderId="21" xfId="0" applyFont="1" applyFill="1" applyBorder="1" applyAlignment="1">
      <alignment horizontal="left" indent="1"/>
    </xf>
    <xf numFmtId="165" fontId="17" fillId="0" borderId="5" xfId="168" applyNumberFormat="1" applyFont="1" applyFill="1" applyBorder="1" applyAlignment="1">
      <alignment horizontal="right" indent="1"/>
    </xf>
    <xf numFmtId="0" fontId="17" fillId="0" borderId="7" xfId="0" applyFont="1" applyFill="1" applyBorder="1" applyAlignment="1">
      <alignment horizontal="left" indent="1"/>
    </xf>
    <xf numFmtId="165" fontId="17" fillId="0" borderId="2" xfId="121" applyNumberFormat="1" applyFont="1" applyFill="1" applyBorder="1" applyAlignment="1">
      <alignment horizontal="right" indent="1"/>
    </xf>
    <xf numFmtId="1" fontId="17" fillId="0" borderId="0" xfId="0" applyNumberFormat="1" applyFont="1" applyFill="1" applyBorder="1" applyAlignment="1">
      <alignment horizontal="left" wrapText="1"/>
    </xf>
    <xf numFmtId="0" fontId="17" fillId="0" borderId="0" xfId="0" applyFont="1" applyAlignment="1">
      <alignment wrapText="1"/>
    </xf>
    <xf numFmtId="0" fontId="16" fillId="0" borderId="1" xfId="3" applyFont="1" applyFill="1" applyBorder="1" applyAlignment="1">
      <alignment horizontal="center"/>
    </xf>
    <xf numFmtId="0" fontId="16" fillId="0" borderId="11" xfId="3" applyFont="1" applyFill="1" applyBorder="1" applyAlignment="1">
      <alignment horizontal="center"/>
    </xf>
    <xf numFmtId="2" fontId="16" fillId="0" borderId="1" xfId="3" applyNumberFormat="1" applyFont="1" applyFill="1" applyBorder="1" applyAlignment="1">
      <alignment horizontal="center" wrapText="1"/>
    </xf>
    <xf numFmtId="2" fontId="16" fillId="0" borderId="11" xfId="3" applyNumberFormat="1" applyFont="1" applyFill="1" applyBorder="1" applyAlignment="1">
      <alignment horizontal="center" wrapText="1"/>
    </xf>
    <xf numFmtId="0" fontId="16" fillId="0" borderId="5" xfId="3" applyFont="1" applyFill="1" applyBorder="1" applyAlignment="1">
      <alignment horizontal="center"/>
    </xf>
    <xf numFmtId="0" fontId="16" fillId="0" borderId="3" xfId="3" applyFont="1" applyFill="1" applyBorder="1" applyAlignment="1">
      <alignment horizontal="center"/>
    </xf>
    <xf numFmtId="0" fontId="16" fillId="0" borderId="4" xfId="3" applyFont="1" applyFill="1" applyBorder="1" applyAlignment="1">
      <alignment horizontal="center"/>
    </xf>
    <xf numFmtId="0" fontId="16" fillId="0" borderId="1" xfId="3" applyFont="1" applyFill="1" applyBorder="1" applyAlignment="1">
      <alignment horizontal="center" vertical="center" wrapText="1"/>
    </xf>
    <xf numFmtId="0" fontId="16" fillId="0" borderId="11" xfId="3" applyFont="1" applyFill="1" applyBorder="1" applyAlignment="1">
      <alignment horizontal="center" vertical="center" wrapText="1"/>
    </xf>
    <xf numFmtId="0" fontId="16" fillId="0" borderId="10" xfId="3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7" fillId="0" borderId="11" xfId="0" applyFont="1" applyFill="1" applyBorder="1" applyAlignment="1">
      <alignment horizontal="center"/>
    </xf>
    <xf numFmtId="0" fontId="17" fillId="0" borderId="5" xfId="0" applyFont="1" applyFill="1" applyBorder="1" applyAlignment="1">
      <alignment horizontal="center"/>
    </xf>
    <xf numFmtId="0" fontId="17" fillId="0" borderId="7" xfId="0" applyFont="1" applyFill="1" applyBorder="1" applyAlignment="1">
      <alignment horizontal="center"/>
    </xf>
    <xf numFmtId="0" fontId="17" fillId="0" borderId="9" xfId="0" applyFont="1" applyFill="1" applyBorder="1" applyAlignment="1">
      <alignment horizontal="center"/>
    </xf>
    <xf numFmtId="0" fontId="16" fillId="0" borderId="5" xfId="176" applyFont="1" applyFill="1" applyBorder="1" applyAlignment="1">
      <alignment horizontal="center" vertical="center"/>
    </xf>
    <xf numFmtId="0" fontId="16" fillId="0" borderId="7" xfId="176" applyFont="1" applyFill="1" applyBorder="1" applyAlignment="1">
      <alignment horizontal="center" vertical="center"/>
    </xf>
    <xf numFmtId="0" fontId="17" fillId="0" borderId="9" xfId="176" applyFont="1" applyFill="1" applyBorder="1" applyAlignment="1">
      <alignment horizontal="center" vertical="center"/>
    </xf>
  </cellXfs>
  <cellStyles count="664">
    <cellStyle name="20% - Accent1" xfId="7"/>
    <cellStyle name="20% - Accent1 2" xfId="62"/>
    <cellStyle name="20% - Accent1 2 2" xfId="178"/>
    <cellStyle name="20% - Accent1 2_Betalingsinfrastruktur" xfId="179"/>
    <cellStyle name="20% - Accent1 3" xfId="180"/>
    <cellStyle name="20% - Accent1_Betalingsinfrastruktur" xfId="181"/>
    <cellStyle name="20% - Accent2" xfId="8"/>
    <cellStyle name="20% - Accent2 2" xfId="63"/>
    <cellStyle name="20% - Accent2 2 2" xfId="182"/>
    <cellStyle name="20% - Accent2 2_Betalingsinfrastruktur" xfId="183"/>
    <cellStyle name="20% - Accent2 3" xfId="184"/>
    <cellStyle name="20% - Accent2_Betalingsinfrastruktur" xfId="185"/>
    <cellStyle name="20% - Accent3" xfId="9"/>
    <cellStyle name="20% - Accent3 2" xfId="64"/>
    <cellStyle name="20% - Accent3 2 2" xfId="186"/>
    <cellStyle name="20% - Accent3 2_Betalingsinfrastruktur" xfId="187"/>
    <cellStyle name="20% - Accent3 3" xfId="188"/>
    <cellStyle name="20% - Accent3_Betalingsinfrastruktur" xfId="189"/>
    <cellStyle name="20% - Accent4" xfId="10"/>
    <cellStyle name="20% - Accent4 2" xfId="65"/>
    <cellStyle name="20% - Accent4 2 2" xfId="190"/>
    <cellStyle name="20% - Accent4 2_Betalingsinfrastruktur" xfId="191"/>
    <cellStyle name="20% - Accent4 3" xfId="192"/>
    <cellStyle name="20% - Accent4_Betalingsinfrastruktur" xfId="193"/>
    <cellStyle name="20% - Accent5" xfId="11"/>
    <cellStyle name="20% - Accent5 2" xfId="66"/>
    <cellStyle name="20% - Accent5 2 2" xfId="194"/>
    <cellStyle name="20% - Accent5 2_Betalingsinfrastruktur" xfId="195"/>
    <cellStyle name="20% - Accent5 3" xfId="196"/>
    <cellStyle name="20% - Accent5_Betalingsinfrastruktur" xfId="197"/>
    <cellStyle name="20% - Accent6" xfId="12"/>
    <cellStyle name="20% - Accent6 2" xfId="67"/>
    <cellStyle name="20% - Accent6 2 2" xfId="198"/>
    <cellStyle name="20% - Accent6 2_Betalingsinfrastruktur" xfId="199"/>
    <cellStyle name="20% - Accent6 3" xfId="200"/>
    <cellStyle name="20% - Accent6_Betalingsinfrastruktur" xfId="201"/>
    <cellStyle name="40% - Accent1" xfId="13"/>
    <cellStyle name="40% - Accent1 2" xfId="68"/>
    <cellStyle name="40% - Accent1 2 2" xfId="202"/>
    <cellStyle name="40% - Accent1 2_Betalingsinfrastruktur" xfId="203"/>
    <cellStyle name="40% - Accent1 3" xfId="204"/>
    <cellStyle name="40% - Accent1_Betalingsinfrastruktur" xfId="205"/>
    <cellStyle name="40% - Accent2" xfId="14"/>
    <cellStyle name="40% - Accent2 2" xfId="69"/>
    <cellStyle name="40% - Accent2 2 2" xfId="206"/>
    <cellStyle name="40% - Accent2 2_Betalingsinfrastruktur" xfId="207"/>
    <cellStyle name="40% - Accent2 3" xfId="208"/>
    <cellStyle name="40% - Accent2_Betalingsinfrastruktur" xfId="209"/>
    <cellStyle name="40% - Accent3" xfId="15"/>
    <cellStyle name="40% - Accent3 2" xfId="70"/>
    <cellStyle name="40% - Accent3 2 2" xfId="210"/>
    <cellStyle name="40% - Accent3 2_Betalingsinfrastruktur" xfId="211"/>
    <cellStyle name="40% - Accent3 3" xfId="212"/>
    <cellStyle name="40% - Accent3_Betalingsinfrastruktur" xfId="213"/>
    <cellStyle name="40% - Accent4" xfId="16"/>
    <cellStyle name="40% - Accent4 2" xfId="71"/>
    <cellStyle name="40% - Accent4 2 2" xfId="214"/>
    <cellStyle name="40% - Accent4 2_Betalingsinfrastruktur" xfId="215"/>
    <cellStyle name="40% - Accent4 3" xfId="216"/>
    <cellStyle name="40% - Accent4_Betalingsinfrastruktur" xfId="217"/>
    <cellStyle name="40% - Accent5" xfId="17"/>
    <cellStyle name="40% - Accent5 2" xfId="72"/>
    <cellStyle name="40% - Accent5 2 2" xfId="218"/>
    <cellStyle name="40% - Accent5 2_Betalingsinfrastruktur" xfId="219"/>
    <cellStyle name="40% - Accent5 3" xfId="220"/>
    <cellStyle name="40% - Accent5_Betalingsinfrastruktur" xfId="221"/>
    <cellStyle name="40% - Accent6" xfId="18"/>
    <cellStyle name="40% - Accent6 2" xfId="73"/>
    <cellStyle name="40% - Accent6 2 2" xfId="222"/>
    <cellStyle name="40% - Accent6 2_Betalingsinfrastruktur" xfId="223"/>
    <cellStyle name="40% - Accent6 3" xfId="224"/>
    <cellStyle name="40% - Accent6_Betalingsinfrastruktur" xfId="225"/>
    <cellStyle name="60% - Accent1" xfId="19"/>
    <cellStyle name="60% - Accent1 2" xfId="74"/>
    <cellStyle name="60% - Accent2" xfId="20"/>
    <cellStyle name="60% - Accent2 2" xfId="75"/>
    <cellStyle name="60% - Accent3" xfId="21"/>
    <cellStyle name="60% - Accent3 2" xfId="76"/>
    <cellStyle name="60% - Accent4" xfId="22"/>
    <cellStyle name="60% - Accent4 2" xfId="77"/>
    <cellStyle name="60% - Accent5" xfId="23"/>
    <cellStyle name="60% - Accent5 2" xfId="78"/>
    <cellStyle name="60% - Accent6" xfId="24"/>
    <cellStyle name="60% - Accent6 2" xfId="79"/>
    <cellStyle name="Accent1" xfId="25"/>
    <cellStyle name="Accent1 2" xfId="80"/>
    <cellStyle name="Accent2" xfId="26"/>
    <cellStyle name="Accent2 2" xfId="81"/>
    <cellStyle name="Accent3" xfId="27"/>
    <cellStyle name="Accent3 2" xfId="82"/>
    <cellStyle name="Accent4" xfId="28"/>
    <cellStyle name="Accent4 2" xfId="83"/>
    <cellStyle name="Accent5" xfId="29"/>
    <cellStyle name="Accent5 2" xfId="84"/>
    <cellStyle name="Accent6" xfId="30"/>
    <cellStyle name="Accent6 2" xfId="85"/>
    <cellStyle name="Bad" xfId="31"/>
    <cellStyle name="Bad 2" xfId="86"/>
    <cellStyle name="Calculation" xfId="32"/>
    <cellStyle name="Calculation 2" xfId="87"/>
    <cellStyle name="Check Cell" xfId="33"/>
    <cellStyle name="Check Cell 2" xfId="88"/>
    <cellStyle name="Comma" xfId="1" builtinId="3"/>
    <cellStyle name="Comma 10" xfId="406"/>
    <cellStyle name="Comma 11" xfId="437"/>
    <cellStyle name="Comma 2" xfId="109"/>
    <cellStyle name="Comma 2 2" xfId="139"/>
    <cellStyle name="Comma 2 2 2" xfId="227"/>
    <cellStyle name="Comma 2 2 3" xfId="433"/>
    <cellStyle name="Comma 2 2 4" xfId="547"/>
    <cellStyle name="Comma 2 2 5" xfId="609"/>
    <cellStyle name="Comma 2 3" xfId="226"/>
    <cellStyle name="Comma 2 4" xfId="432"/>
    <cellStyle name="Comma 2 5" xfId="546"/>
    <cellStyle name="Comma 2 6" xfId="608"/>
    <cellStyle name="Comma 2_NBtabeller til publ" xfId="228"/>
    <cellStyle name="Comma 3" xfId="114"/>
    <cellStyle name="Comma 3 2" xfId="141"/>
    <cellStyle name="Comma 3 2 2" xfId="230"/>
    <cellStyle name="Comma 3 2 3" xfId="435"/>
    <cellStyle name="Comma 3 2 4" xfId="549"/>
    <cellStyle name="Comma 3 2 5" xfId="611"/>
    <cellStyle name="Comma 3 3" xfId="229"/>
    <cellStyle name="Comma 3 4" xfId="434"/>
    <cellStyle name="Comma 3 5" xfId="548"/>
    <cellStyle name="Comma 3 6" xfId="610"/>
    <cellStyle name="Comma 3_NBtabeller til publ" xfId="231"/>
    <cellStyle name="Comma 4" xfId="119"/>
    <cellStyle name="Comma 4 2" xfId="232"/>
    <cellStyle name="Comma 4 3" xfId="436"/>
    <cellStyle name="Comma 4 4" xfId="550"/>
    <cellStyle name="Comma 4 5" xfId="612"/>
    <cellStyle name="Comma 5" xfId="245"/>
    <cellStyle name="Comma 6" xfId="408"/>
    <cellStyle name="Comma 7" xfId="417"/>
    <cellStyle name="Comma 8" xfId="407"/>
    <cellStyle name="Comma 9" xfId="418"/>
    <cellStyle name="Explanatory Text" xfId="34"/>
    <cellStyle name="Explanatory Text 2" xfId="89"/>
    <cellStyle name="Forside overskrift 1" xfId="5"/>
    <cellStyle name="Forside overskrift 1 2" xfId="35"/>
    <cellStyle name="Forside overskrift 1 3" xfId="124"/>
    <cellStyle name="Forside overskrift 1 3 2" xfId="234"/>
    <cellStyle name="Forside overskrift 1 3 3" xfId="233"/>
    <cellStyle name="Forside overskrift 1 3_NBtabeller til publ" xfId="235"/>
    <cellStyle name="Forside overskrift 1 4" xfId="236"/>
    <cellStyle name="Forside overskrift 1_Kunderetta betalingstenester" xfId="166"/>
    <cellStyle name="Forside overskrift 2" xfId="4"/>
    <cellStyle name="Forside overskrift 2 2" xfId="36"/>
    <cellStyle name="Forside overskrift 2 3" xfId="123"/>
    <cellStyle name="Forside overskrift 2 3 2" xfId="238"/>
    <cellStyle name="Forside overskrift 2 3 3" xfId="237"/>
    <cellStyle name="Forside overskrift 2 3_NBtabeller til publ" xfId="239"/>
    <cellStyle name="Forside overskrift 2 4" xfId="240"/>
    <cellStyle name="Forside overskrift 2_Kunderetta betalingstenester" xfId="167"/>
    <cellStyle name="Good" xfId="37"/>
    <cellStyle name="Good 2" xfId="90"/>
    <cellStyle name="Heading 1" xfId="38"/>
    <cellStyle name="Heading 1 2" xfId="91"/>
    <cellStyle name="Heading 2" xfId="39"/>
    <cellStyle name="Heading 2 2" xfId="92"/>
    <cellStyle name="Heading 3" xfId="40"/>
    <cellStyle name="Heading 3 2" xfId="93"/>
    <cellStyle name="Heading 4" xfId="41"/>
    <cellStyle name="Heading 4 2" xfId="94"/>
    <cellStyle name="Hyperkobling 2" xfId="110"/>
    <cellStyle name="Hyperkobling 2 2" xfId="140"/>
    <cellStyle name="Hyperkobling 2_NBtabeller til publ" xfId="241"/>
    <cellStyle name="Hyperkobling 3" xfId="242"/>
    <cellStyle name="Hyperkobling 4" xfId="243"/>
    <cellStyle name="Hyperlink" xfId="173" builtinId="8"/>
    <cellStyle name="Hyperlink 2" xfId="107"/>
    <cellStyle name="Hyperlink 2 2" xfId="137"/>
    <cellStyle name="Hyperlink 3" xfId="244"/>
    <cellStyle name="Input" xfId="42"/>
    <cellStyle name="Input 2" xfId="95"/>
    <cellStyle name="Komma 2" xfId="111"/>
    <cellStyle name="Komma 2 2" xfId="112"/>
    <cellStyle name="Komma 2 2 2" xfId="247"/>
    <cellStyle name="Komma 2 2 3" xfId="439"/>
    <cellStyle name="Komma 2 2 4" xfId="552"/>
    <cellStyle name="Komma 2 2 5" xfId="614"/>
    <cellStyle name="Komma 2 3" xfId="246"/>
    <cellStyle name="Komma 2 4" xfId="438"/>
    <cellStyle name="Komma 2 5" xfId="551"/>
    <cellStyle name="Komma 2 6" xfId="613"/>
    <cellStyle name="Komma 2_NBtabeller til publ" xfId="248"/>
    <cellStyle name="Komma_NBtabeller til publ" xfId="249"/>
    <cellStyle name="Linked Cell" xfId="43"/>
    <cellStyle name="Linked Cell 2" xfId="96"/>
    <cellStyle name="Neutral" xfId="44"/>
    <cellStyle name="Neutral 2" xfId="97"/>
    <cellStyle name="Normal" xfId="0" builtinId="0"/>
    <cellStyle name="Normal 10" xfId="121"/>
    <cellStyle name="Normal 11" xfId="250"/>
    <cellStyle name="Normal 12" xfId="251"/>
    <cellStyle name="Normal 13" xfId="544"/>
    <cellStyle name="Normal 14" xfId="606"/>
    <cellStyle name="Normal 2" xfId="2"/>
    <cellStyle name="Normal 2 10" xfId="174"/>
    <cellStyle name="Normal 2 10 2" xfId="253"/>
    <cellStyle name="Normal 2 10 3" xfId="441"/>
    <cellStyle name="Normal 2 10 4" xfId="554"/>
    <cellStyle name="Normal 2 10 5" xfId="615"/>
    <cellStyle name="Normal 2 10_Betalingsinfrastruktur_1" xfId="177"/>
    <cellStyle name="Normal 2 11" xfId="254"/>
    <cellStyle name="Normal 2 11 2" xfId="442"/>
    <cellStyle name="Normal 2 12" xfId="252"/>
    <cellStyle name="Normal 2 13" xfId="412"/>
    <cellStyle name="Normal 2 14" xfId="413"/>
    <cellStyle name="Normal 2 15" xfId="411"/>
    <cellStyle name="Normal 2 16" xfId="414"/>
    <cellStyle name="Normal 2 17" xfId="410"/>
    <cellStyle name="Normal 2 18" xfId="415"/>
    <cellStyle name="Normal 2 19" xfId="409"/>
    <cellStyle name="Normal 2 2" xfId="6"/>
    <cellStyle name="Normal 2 2 10" xfId="255"/>
    <cellStyle name="Normal 2 2 10 2" xfId="443"/>
    <cellStyle name="Normal 2 2 11" xfId="555"/>
    <cellStyle name="Normal 2 2 12" xfId="616"/>
    <cellStyle name="Normal 2 2 2" xfId="46"/>
    <cellStyle name="Normal 2 2 2 2" xfId="256"/>
    <cellStyle name="Normal 2 2 2_Betalingsinfrastruktur" xfId="257"/>
    <cellStyle name="Normal 2 2 3" xfId="54"/>
    <cellStyle name="Normal 2 2 3 2" xfId="98"/>
    <cellStyle name="Normal 2 2 3 3" xfId="60"/>
    <cellStyle name="Normal 2 2 3 3 2" xfId="135"/>
    <cellStyle name="Normal 2 2 3 3 2 2" xfId="164"/>
    <cellStyle name="Normal 2 2 3 3 2 2 2" xfId="261"/>
    <cellStyle name="Normal 2 2 3 3 2 2 2 2" xfId="445"/>
    <cellStyle name="Normal 2 2 3 3 2 2 3" xfId="260"/>
    <cellStyle name="Normal 2 2 3 3 2 2 4" xfId="444"/>
    <cellStyle name="Normal 2 2 3 3 2 2 5" xfId="559"/>
    <cellStyle name="Normal 2 2 3 3 2 2 6" xfId="620"/>
    <cellStyle name="Normal 2 2 3 3 2 3" xfId="262"/>
    <cellStyle name="Normal 2 2 3 3 2 3 2" xfId="446"/>
    <cellStyle name="Normal 2 2 3 3 2 4" xfId="263"/>
    <cellStyle name="Normal 2 2 3 3 2 4 2" xfId="447"/>
    <cellStyle name="Normal 2 2 3 3 2 5" xfId="259"/>
    <cellStyle name="Normal 2 2 3 3 2 6" xfId="558"/>
    <cellStyle name="Normal 2 2 3 3 2 7" xfId="619"/>
    <cellStyle name="Normal 2 2 3 3 2_NBtabeller til publ" xfId="264"/>
    <cellStyle name="Normal 2 2 3 3 3" xfId="152"/>
    <cellStyle name="Normal 2 2 3 3 3 2" xfId="266"/>
    <cellStyle name="Normal 2 2 3 3 3 2 2" xfId="449"/>
    <cellStyle name="Normal 2 2 3 3 3 3" xfId="265"/>
    <cellStyle name="Normal 2 2 3 3 3 4" xfId="448"/>
    <cellStyle name="Normal 2 2 3 3 3 5" xfId="560"/>
    <cellStyle name="Normal 2 2 3 3 3 6" xfId="621"/>
    <cellStyle name="Normal 2 2 3 3 4" xfId="267"/>
    <cellStyle name="Normal 2 2 3 3 4 2" xfId="450"/>
    <cellStyle name="Normal 2 2 3 3 5" xfId="268"/>
    <cellStyle name="Normal 2 2 3 3 5 2" xfId="451"/>
    <cellStyle name="Normal 2 2 3 3 6" xfId="258"/>
    <cellStyle name="Normal 2 2 3 3 7" xfId="557"/>
    <cellStyle name="Normal 2 2 3 3 8" xfId="618"/>
    <cellStyle name="Normal 2 2 3 3_NBtabeller til publ" xfId="269"/>
    <cellStyle name="Normal 2 2 3 4" xfId="129"/>
    <cellStyle name="Normal 2 2 3 4 2" xfId="158"/>
    <cellStyle name="Normal 2 2 3 4 2 2" xfId="272"/>
    <cellStyle name="Normal 2 2 3 4 2 2 2" xfId="453"/>
    <cellStyle name="Normal 2 2 3 4 2 3" xfId="271"/>
    <cellStyle name="Normal 2 2 3 4 2 4" xfId="452"/>
    <cellStyle name="Normal 2 2 3 4 2 5" xfId="562"/>
    <cellStyle name="Normal 2 2 3 4 2 6" xfId="623"/>
    <cellStyle name="Normal 2 2 3 4 3" xfId="273"/>
    <cellStyle name="Normal 2 2 3 4 3 2" xfId="454"/>
    <cellStyle name="Normal 2 2 3 4 4" xfId="274"/>
    <cellStyle name="Normal 2 2 3 4 4 2" xfId="455"/>
    <cellStyle name="Normal 2 2 3 4 5" xfId="270"/>
    <cellStyle name="Normal 2 2 3 4 6" xfId="561"/>
    <cellStyle name="Normal 2 2 3 4 7" xfId="622"/>
    <cellStyle name="Normal 2 2 3 4_NBtabeller til publ" xfId="275"/>
    <cellStyle name="Normal 2 2 3 5" xfId="146"/>
    <cellStyle name="Normal 2 2 3 5 2" xfId="277"/>
    <cellStyle name="Normal 2 2 3 5 2 2" xfId="457"/>
    <cellStyle name="Normal 2 2 3 5 3" xfId="276"/>
    <cellStyle name="Normal 2 2 3 5 4" xfId="456"/>
    <cellStyle name="Normal 2 2 3 5 5" xfId="563"/>
    <cellStyle name="Normal 2 2 3 5 6" xfId="624"/>
    <cellStyle name="Normal 2 2 3 6" xfId="278"/>
    <cellStyle name="Normal 2 2 3 6 2" xfId="458"/>
    <cellStyle name="Normal 2 2 3 7" xfId="279"/>
    <cellStyle name="Normal 2 2 3 7 2" xfId="459"/>
    <cellStyle name="Normal 2 2 3 8" xfId="556"/>
    <cellStyle name="Normal 2 2 3 9" xfId="617"/>
    <cellStyle name="Normal 2 2 3_Kunderetta betalingstenester" xfId="169"/>
    <cellStyle name="Normal 2 2 3_Utvikltrekk" xfId="175"/>
    <cellStyle name="Normal 2 2 3_Utvikltrekk 2" xfId="116"/>
    <cellStyle name="Normal 2 2 4" xfId="57"/>
    <cellStyle name="Normal 2 2 4 2" xfId="132"/>
    <cellStyle name="Normal 2 2 4 2 2" xfId="161"/>
    <cellStyle name="Normal 2 2 4 2 2 2" xfId="283"/>
    <cellStyle name="Normal 2 2 4 2 2 2 2" xfId="461"/>
    <cellStyle name="Normal 2 2 4 2 2 3" xfId="282"/>
    <cellStyle name="Normal 2 2 4 2 2 4" xfId="460"/>
    <cellStyle name="Normal 2 2 4 2 2 5" xfId="566"/>
    <cellStyle name="Normal 2 2 4 2 2 6" xfId="627"/>
    <cellStyle name="Normal 2 2 4 2 3" xfId="284"/>
    <cellStyle name="Normal 2 2 4 2 3 2" xfId="462"/>
    <cellStyle name="Normal 2 2 4 2 4" xfId="285"/>
    <cellStyle name="Normal 2 2 4 2 4 2" xfId="463"/>
    <cellStyle name="Normal 2 2 4 2 5" xfId="281"/>
    <cellStyle name="Normal 2 2 4 2 6" xfId="565"/>
    <cellStyle name="Normal 2 2 4 2 7" xfId="626"/>
    <cellStyle name="Normal 2 2 4 2_NBtabeller til publ" xfId="286"/>
    <cellStyle name="Normal 2 2 4 3" xfId="149"/>
    <cellStyle name="Normal 2 2 4 3 2" xfId="288"/>
    <cellStyle name="Normal 2 2 4 3 2 2" xfId="465"/>
    <cellStyle name="Normal 2 2 4 3 3" xfId="287"/>
    <cellStyle name="Normal 2 2 4 3 4" xfId="464"/>
    <cellStyle name="Normal 2 2 4 3 5" xfId="567"/>
    <cellStyle name="Normal 2 2 4 3 6" xfId="628"/>
    <cellStyle name="Normal 2 2 4 4" xfId="289"/>
    <cellStyle name="Normal 2 2 4 4 2" xfId="466"/>
    <cellStyle name="Normal 2 2 4 5" xfId="290"/>
    <cellStyle name="Normal 2 2 4 5 2" xfId="467"/>
    <cellStyle name="Normal 2 2 4 6" xfId="280"/>
    <cellStyle name="Normal 2 2 4 7" xfId="564"/>
    <cellStyle name="Normal 2 2 4 8" xfId="625"/>
    <cellStyle name="Normal 2 2 4_NBtabeller til publ" xfId="291"/>
    <cellStyle name="Normal 2 2 5" xfId="125"/>
    <cellStyle name="Normal 2 2 5 2" xfId="155"/>
    <cellStyle name="Normal 2 2 5 2 2" xfId="294"/>
    <cellStyle name="Normal 2 2 5 2 2 2" xfId="469"/>
    <cellStyle name="Normal 2 2 5 2 3" xfId="293"/>
    <cellStyle name="Normal 2 2 5 2 4" xfId="468"/>
    <cellStyle name="Normal 2 2 5 2 5" xfId="569"/>
    <cellStyle name="Normal 2 2 5 2 6" xfId="630"/>
    <cellStyle name="Normal 2 2 5 3" xfId="295"/>
    <cellStyle name="Normal 2 2 5 3 2" xfId="470"/>
    <cellStyle name="Normal 2 2 5 4" xfId="296"/>
    <cellStyle name="Normal 2 2 5 4 2" xfId="471"/>
    <cellStyle name="Normal 2 2 5 5" xfId="292"/>
    <cellStyle name="Normal 2 2 5 6" xfId="568"/>
    <cellStyle name="Normal 2 2 5 7" xfId="629"/>
    <cellStyle name="Normal 2 2 5_NBtabeller til publ" xfId="297"/>
    <cellStyle name="Normal 2 2 6" xfId="143"/>
    <cellStyle name="Normal 2 2 6 2" xfId="299"/>
    <cellStyle name="Normal 2 2 6 2 2" xfId="473"/>
    <cellStyle name="Normal 2 2 6 3" xfId="298"/>
    <cellStyle name="Normal 2 2 6 4" xfId="472"/>
    <cellStyle name="Normal 2 2 6 5" xfId="570"/>
    <cellStyle name="Normal 2 2 6 6" xfId="631"/>
    <cellStyle name="Normal 2 2 7" xfId="300"/>
    <cellStyle name="Normal 2 2 7 2" xfId="474"/>
    <cellStyle name="Normal 2 2 8" xfId="301"/>
    <cellStyle name="Normal 2 2 8 2" xfId="475"/>
    <cellStyle name="Normal 2 2 9" xfId="302"/>
    <cellStyle name="Normal 2 2 9 2" xfId="476"/>
    <cellStyle name="Normal 2 2_Betalingsinfrastruktur" xfId="303"/>
    <cellStyle name="Normal 2 20" xfId="416"/>
    <cellStyle name="Normal 2 21" xfId="405"/>
    <cellStyle name="Normal 2 22" xfId="419"/>
    <cellStyle name="Normal 2 23" xfId="420"/>
    <cellStyle name="Normal 2 24" xfId="421"/>
    <cellStyle name="Normal 2 25" xfId="422"/>
    <cellStyle name="Normal 2 26" xfId="423"/>
    <cellStyle name="Normal 2 27" xfId="424"/>
    <cellStyle name="Normal 2 28" xfId="425"/>
    <cellStyle name="Normal 2 29" xfId="426"/>
    <cellStyle name="Normal 2 3" xfId="45"/>
    <cellStyle name="Normal 2 3 2" xfId="304"/>
    <cellStyle name="Normal 2 3_Betalingsinfrastruktur" xfId="305"/>
    <cellStyle name="Normal 2 30" xfId="440"/>
    <cellStyle name="Normal 2 31" xfId="430"/>
    <cellStyle name="Normal 2 32" xfId="429"/>
    <cellStyle name="Normal 2 33" xfId="431"/>
    <cellStyle name="Normal 2 34" xfId="428"/>
    <cellStyle name="Normal 2 35" xfId="545"/>
    <cellStyle name="Normal 2 36" xfId="603"/>
    <cellStyle name="Normal 2 37" xfId="605"/>
    <cellStyle name="Normal 2 38" xfId="602"/>
    <cellStyle name="Normal 2 39" xfId="604"/>
    <cellStyle name="Normal 2 4" xfId="53"/>
    <cellStyle name="Normal 2 4 2" xfId="99"/>
    <cellStyle name="Normal 2 4 3" xfId="59"/>
    <cellStyle name="Normal 2 4 3 2" xfId="134"/>
    <cellStyle name="Normal 2 4 3 2 2" xfId="163"/>
    <cellStyle name="Normal 2 4 3 2 2 2" xfId="309"/>
    <cellStyle name="Normal 2 4 3 2 2 2 2" xfId="478"/>
    <cellStyle name="Normal 2 4 3 2 2 3" xfId="308"/>
    <cellStyle name="Normal 2 4 3 2 2 4" xfId="477"/>
    <cellStyle name="Normal 2 4 3 2 2 5" xfId="574"/>
    <cellStyle name="Normal 2 4 3 2 2 6" xfId="635"/>
    <cellStyle name="Normal 2 4 3 2 3" xfId="310"/>
    <cellStyle name="Normal 2 4 3 2 3 2" xfId="479"/>
    <cellStyle name="Normal 2 4 3 2 4" xfId="311"/>
    <cellStyle name="Normal 2 4 3 2 4 2" xfId="480"/>
    <cellStyle name="Normal 2 4 3 2 5" xfId="307"/>
    <cellStyle name="Normal 2 4 3 2 6" xfId="573"/>
    <cellStyle name="Normal 2 4 3 2 7" xfId="634"/>
    <cellStyle name="Normal 2 4 3 2_NBtabeller til publ" xfId="312"/>
    <cellStyle name="Normal 2 4 3 3" xfId="151"/>
    <cellStyle name="Normal 2 4 3 3 2" xfId="314"/>
    <cellStyle name="Normal 2 4 3 3 2 2" xfId="482"/>
    <cellStyle name="Normal 2 4 3 3 3" xfId="313"/>
    <cellStyle name="Normal 2 4 3 3 4" xfId="481"/>
    <cellStyle name="Normal 2 4 3 3 5" xfId="575"/>
    <cellStyle name="Normal 2 4 3 3 6" xfId="636"/>
    <cellStyle name="Normal 2 4 3 4" xfId="315"/>
    <cellStyle name="Normal 2 4 3 4 2" xfId="483"/>
    <cellStyle name="Normal 2 4 3 5" xfId="316"/>
    <cellStyle name="Normal 2 4 3 5 2" xfId="484"/>
    <cellStyle name="Normal 2 4 3 6" xfId="306"/>
    <cellStyle name="Normal 2 4 3 7" xfId="572"/>
    <cellStyle name="Normal 2 4 3 8" xfId="633"/>
    <cellStyle name="Normal 2 4 3_NBtabeller til publ" xfId="317"/>
    <cellStyle name="Normal 2 4 4" xfId="128"/>
    <cellStyle name="Normal 2 4 4 2" xfId="157"/>
    <cellStyle name="Normal 2 4 4 2 2" xfId="320"/>
    <cellStyle name="Normal 2 4 4 2 2 2" xfId="486"/>
    <cellStyle name="Normal 2 4 4 2 3" xfId="319"/>
    <cellStyle name="Normal 2 4 4 2 4" xfId="485"/>
    <cellStyle name="Normal 2 4 4 2 5" xfId="577"/>
    <cellStyle name="Normal 2 4 4 2 6" xfId="638"/>
    <cellStyle name="Normal 2 4 4 3" xfId="321"/>
    <cellStyle name="Normal 2 4 4 3 2" xfId="487"/>
    <cellStyle name="Normal 2 4 4 4" xfId="322"/>
    <cellStyle name="Normal 2 4 4 4 2" xfId="488"/>
    <cellStyle name="Normal 2 4 4 5" xfId="318"/>
    <cellStyle name="Normal 2 4 4 6" xfId="576"/>
    <cellStyle name="Normal 2 4 4 7" xfId="637"/>
    <cellStyle name="Normal 2 4 4_NBtabeller til publ" xfId="323"/>
    <cellStyle name="Normal 2 4 5" xfId="145"/>
    <cellStyle name="Normal 2 4 5 2" xfId="325"/>
    <cellStyle name="Normal 2 4 5 2 2" xfId="490"/>
    <cellStyle name="Normal 2 4 5 3" xfId="324"/>
    <cellStyle name="Normal 2 4 5 4" xfId="489"/>
    <cellStyle name="Normal 2 4 5 5" xfId="578"/>
    <cellStyle name="Normal 2 4 5 6" xfId="639"/>
    <cellStyle name="Normal 2 4 6" xfId="326"/>
    <cellStyle name="Normal 2 4 6 2" xfId="491"/>
    <cellStyle name="Normal 2 4 7" xfId="327"/>
    <cellStyle name="Normal 2 4 7 2" xfId="492"/>
    <cellStyle name="Normal 2 4 8" xfId="571"/>
    <cellStyle name="Normal 2 4 9" xfId="632"/>
    <cellStyle name="Normal 2 4_Kunderetta betalingstenester" xfId="170"/>
    <cellStyle name="Normal 2 40" xfId="607"/>
    <cellStyle name="Normal 2 41" xfId="663"/>
    <cellStyle name="Normal 2 5" xfId="56"/>
    <cellStyle name="Normal 2 5 2" xfId="131"/>
    <cellStyle name="Normal 2 5 2 2" xfId="160"/>
    <cellStyle name="Normal 2 5 2 2 2" xfId="331"/>
    <cellStyle name="Normal 2 5 2 2 2 2" xfId="494"/>
    <cellStyle name="Normal 2 5 2 2 3" xfId="330"/>
    <cellStyle name="Normal 2 5 2 2 4" xfId="493"/>
    <cellStyle name="Normal 2 5 2 2 5" xfId="581"/>
    <cellStyle name="Normal 2 5 2 2 6" xfId="642"/>
    <cellStyle name="Normal 2 5 2 3" xfId="332"/>
    <cellStyle name="Normal 2 5 2 3 2" xfId="495"/>
    <cellStyle name="Normal 2 5 2 4" xfId="333"/>
    <cellStyle name="Normal 2 5 2 4 2" xfId="496"/>
    <cellStyle name="Normal 2 5 2 5" xfId="329"/>
    <cellStyle name="Normal 2 5 2 6" xfId="580"/>
    <cellStyle name="Normal 2 5 2 7" xfId="641"/>
    <cellStyle name="Normal 2 5 2_NBtabeller til publ" xfId="334"/>
    <cellStyle name="Normal 2 5 3" xfId="148"/>
    <cellStyle name="Normal 2 5 3 2" xfId="336"/>
    <cellStyle name="Normal 2 5 3 2 2" xfId="498"/>
    <cellStyle name="Normal 2 5 3 3" xfId="335"/>
    <cellStyle name="Normal 2 5 3 4" xfId="497"/>
    <cellStyle name="Normal 2 5 3 5" xfId="582"/>
    <cellStyle name="Normal 2 5 3 6" xfId="643"/>
    <cellStyle name="Normal 2 5 4" xfId="337"/>
    <cellStyle name="Normal 2 5 4 2" xfId="499"/>
    <cellStyle name="Normal 2 5 5" xfId="338"/>
    <cellStyle name="Normal 2 5 5 2" xfId="500"/>
    <cellStyle name="Normal 2 5 6" xfId="328"/>
    <cellStyle name="Normal 2 5 7" xfId="579"/>
    <cellStyle name="Normal 2 5 8" xfId="640"/>
    <cellStyle name="Normal 2 5_NBtabeller til publ" xfId="339"/>
    <cellStyle name="Normal 2 6" xfId="122"/>
    <cellStyle name="Normal 2 6 2" xfId="154"/>
    <cellStyle name="Normal 2 6 2 2" xfId="342"/>
    <cellStyle name="Normal 2 6 2 2 2" xfId="502"/>
    <cellStyle name="Normal 2 6 2 3" xfId="341"/>
    <cellStyle name="Normal 2 6 2 4" xfId="501"/>
    <cellStyle name="Normal 2 6 2 5" xfId="584"/>
    <cellStyle name="Normal 2 6 2 6" xfId="645"/>
    <cellStyle name="Normal 2 6 3" xfId="343"/>
    <cellStyle name="Normal 2 6 3 2" xfId="503"/>
    <cellStyle name="Normal 2 6 4" xfId="344"/>
    <cellStyle name="Normal 2 6 4 2" xfId="504"/>
    <cellStyle name="Normal 2 6 5" xfId="340"/>
    <cellStyle name="Normal 2 6 6" xfId="583"/>
    <cellStyle name="Normal 2 6 7" xfId="644"/>
    <cellStyle name="Normal 2 6_NBtabeller til publ" xfId="345"/>
    <cellStyle name="Normal 2 7" xfId="142"/>
    <cellStyle name="Normal 2 7 2" xfId="347"/>
    <cellStyle name="Normal 2 7 2 2" xfId="506"/>
    <cellStyle name="Normal 2 7 3" xfId="346"/>
    <cellStyle name="Normal 2 7 4" xfId="505"/>
    <cellStyle name="Normal 2 7 5" xfId="585"/>
    <cellStyle name="Normal 2 7 6" xfId="646"/>
    <cellStyle name="Normal 2 8" xfId="348"/>
    <cellStyle name="Normal 2 8 2" xfId="507"/>
    <cellStyle name="Normal 2 9" xfId="349"/>
    <cellStyle name="Normal 2 9 2" xfId="508"/>
    <cellStyle name="Normal 2_AKTORER_TID_NBtab" xfId="553"/>
    <cellStyle name="Normal 3" xfId="3"/>
    <cellStyle name="Normal 3 2" xfId="350"/>
    <cellStyle name="Normal 3 3" xfId="351"/>
    <cellStyle name="Normal 3_Betalingsinfrastruktur" xfId="352"/>
    <cellStyle name="Normal 4" xfId="52"/>
    <cellStyle name="Normal 4 10" xfId="647"/>
    <cellStyle name="Normal 4 2" xfId="55"/>
    <cellStyle name="Normal 4 2 2" xfId="101"/>
    <cellStyle name="Normal 4 2 3" xfId="61"/>
    <cellStyle name="Normal 4 2 3 2" xfId="136"/>
    <cellStyle name="Normal 4 2 3 2 2" xfId="165"/>
    <cellStyle name="Normal 4 2 3 2 2 2" xfId="356"/>
    <cellStyle name="Normal 4 2 3 2 2 2 2" xfId="510"/>
    <cellStyle name="Normal 4 2 3 2 2 3" xfId="355"/>
    <cellStyle name="Normal 4 2 3 2 2 4" xfId="509"/>
    <cellStyle name="Normal 4 2 3 2 2 5" xfId="590"/>
    <cellStyle name="Normal 4 2 3 2 2 6" xfId="651"/>
    <cellStyle name="Normal 4 2 3 2 3" xfId="357"/>
    <cellStyle name="Normal 4 2 3 2 3 2" xfId="511"/>
    <cellStyle name="Normal 4 2 3 2 4" xfId="358"/>
    <cellStyle name="Normal 4 2 3 2 4 2" xfId="512"/>
    <cellStyle name="Normal 4 2 3 2 5" xfId="354"/>
    <cellStyle name="Normal 4 2 3 2 6" xfId="589"/>
    <cellStyle name="Normal 4 2 3 2 7" xfId="650"/>
    <cellStyle name="Normal 4 2 3 2_NBtabeller til publ" xfId="359"/>
    <cellStyle name="Normal 4 2 3 3" xfId="153"/>
    <cellStyle name="Normal 4 2 3 3 2" xfId="361"/>
    <cellStyle name="Normal 4 2 3 3 2 2" xfId="514"/>
    <cellStyle name="Normal 4 2 3 3 3" xfId="360"/>
    <cellStyle name="Normal 4 2 3 3 4" xfId="513"/>
    <cellStyle name="Normal 4 2 3 3 5" xfId="591"/>
    <cellStyle name="Normal 4 2 3 3 6" xfId="652"/>
    <cellStyle name="Normal 4 2 3 4" xfId="362"/>
    <cellStyle name="Normal 4 2 3 4 2" xfId="515"/>
    <cellStyle name="Normal 4 2 3 5" xfId="363"/>
    <cellStyle name="Normal 4 2 3 5 2" xfId="516"/>
    <cellStyle name="Normal 4 2 3 6" xfId="353"/>
    <cellStyle name="Normal 4 2 3 7" xfId="588"/>
    <cellStyle name="Normal 4 2 3 8" xfId="649"/>
    <cellStyle name="Normal 4 2 3_NBtabeller til publ" xfId="364"/>
    <cellStyle name="Normal 4 2 4" xfId="130"/>
    <cellStyle name="Normal 4 2 4 2" xfId="159"/>
    <cellStyle name="Normal 4 2 4 2 2" xfId="367"/>
    <cellStyle name="Normal 4 2 4 2 2 2" xfId="518"/>
    <cellStyle name="Normal 4 2 4 2 3" xfId="366"/>
    <cellStyle name="Normal 4 2 4 2 4" xfId="517"/>
    <cellStyle name="Normal 4 2 4 2 5" xfId="593"/>
    <cellStyle name="Normal 4 2 4 2 6" xfId="654"/>
    <cellStyle name="Normal 4 2 4 3" xfId="368"/>
    <cellStyle name="Normal 4 2 4 3 2" xfId="519"/>
    <cellStyle name="Normal 4 2 4 4" xfId="369"/>
    <cellStyle name="Normal 4 2 4 4 2" xfId="520"/>
    <cellStyle name="Normal 4 2 4 5" xfId="365"/>
    <cellStyle name="Normal 4 2 4 6" xfId="592"/>
    <cellStyle name="Normal 4 2 4 7" xfId="653"/>
    <cellStyle name="Normal 4 2 4_NBtabeller til publ" xfId="370"/>
    <cellStyle name="Normal 4 2 5" xfId="147"/>
    <cellStyle name="Normal 4 2 5 2" xfId="372"/>
    <cellStyle name="Normal 4 2 5 2 2" xfId="522"/>
    <cellStyle name="Normal 4 2 5 3" xfId="371"/>
    <cellStyle name="Normal 4 2 5 4" xfId="521"/>
    <cellStyle name="Normal 4 2 5 5" xfId="594"/>
    <cellStyle name="Normal 4 2 5 6" xfId="655"/>
    <cellStyle name="Normal 4 2 6" xfId="373"/>
    <cellStyle name="Normal 4 2 6 2" xfId="523"/>
    <cellStyle name="Normal 4 2 7" xfId="374"/>
    <cellStyle name="Normal 4 2 7 2" xfId="524"/>
    <cellStyle name="Normal 4 2 8" xfId="587"/>
    <cellStyle name="Normal 4 2 9" xfId="648"/>
    <cellStyle name="Normal 4 2_Kunderetta betalingstenester" xfId="171"/>
    <cellStyle name="Normal 4 3" xfId="100"/>
    <cellStyle name="Normal 4 4" xfId="58"/>
    <cellStyle name="Normal 4 4 2" xfId="133"/>
    <cellStyle name="Normal 4 4 2 2" xfId="162"/>
    <cellStyle name="Normal 4 4 2 2 2" xfId="378"/>
    <cellStyle name="Normal 4 4 2 2 2 2" xfId="526"/>
    <cellStyle name="Normal 4 4 2 2 3" xfId="377"/>
    <cellStyle name="Normal 4 4 2 2 4" xfId="525"/>
    <cellStyle name="Normal 4 4 2 2 5" xfId="597"/>
    <cellStyle name="Normal 4 4 2 2 6" xfId="658"/>
    <cellStyle name="Normal 4 4 2 3" xfId="379"/>
    <cellStyle name="Normal 4 4 2 3 2" xfId="527"/>
    <cellStyle name="Normal 4 4 2 4" xfId="380"/>
    <cellStyle name="Normal 4 4 2 4 2" xfId="528"/>
    <cellStyle name="Normal 4 4 2 5" xfId="376"/>
    <cellStyle name="Normal 4 4 2 6" xfId="596"/>
    <cellStyle name="Normal 4 4 2 7" xfId="657"/>
    <cellStyle name="Normal 4 4 2_NBtabeller til publ" xfId="381"/>
    <cellStyle name="Normal 4 4 3" xfId="150"/>
    <cellStyle name="Normal 4 4 3 2" xfId="383"/>
    <cellStyle name="Normal 4 4 3 2 2" xfId="530"/>
    <cellStyle name="Normal 4 4 3 3" xfId="382"/>
    <cellStyle name="Normal 4 4 3 4" xfId="529"/>
    <cellStyle name="Normal 4 4 3 5" xfId="598"/>
    <cellStyle name="Normal 4 4 3 6" xfId="659"/>
    <cellStyle name="Normal 4 4 4" xfId="384"/>
    <cellStyle name="Normal 4 4 4 2" xfId="531"/>
    <cellStyle name="Normal 4 4 5" xfId="385"/>
    <cellStyle name="Normal 4 4 5 2" xfId="532"/>
    <cellStyle name="Normal 4 4 6" xfId="375"/>
    <cellStyle name="Normal 4 4 7" xfId="595"/>
    <cellStyle name="Normal 4 4 8" xfId="656"/>
    <cellStyle name="Normal 4 4_NBtabeller til publ" xfId="386"/>
    <cellStyle name="Normal 4 5" xfId="127"/>
    <cellStyle name="Normal 4 5 2" xfId="156"/>
    <cellStyle name="Normal 4 5 2 2" xfId="389"/>
    <cellStyle name="Normal 4 5 2 2 2" xfId="534"/>
    <cellStyle name="Normal 4 5 2 3" xfId="388"/>
    <cellStyle name="Normal 4 5 2 4" xfId="533"/>
    <cellStyle name="Normal 4 5 2 5" xfId="600"/>
    <cellStyle name="Normal 4 5 2 6" xfId="661"/>
    <cellStyle name="Normal 4 5 3" xfId="390"/>
    <cellStyle name="Normal 4 5 3 2" xfId="535"/>
    <cellStyle name="Normal 4 5 4" xfId="391"/>
    <cellStyle name="Normal 4 5 4 2" xfId="536"/>
    <cellStyle name="Normal 4 5 5" xfId="387"/>
    <cellStyle name="Normal 4 5 6" xfId="599"/>
    <cellStyle name="Normal 4 5 7" xfId="660"/>
    <cellStyle name="Normal 4 5_NBtabeller til publ" xfId="392"/>
    <cellStyle name="Normal 4 6" xfId="144"/>
    <cellStyle name="Normal 4 6 2" xfId="394"/>
    <cellStyle name="Normal 4 6 2 2" xfId="538"/>
    <cellStyle name="Normal 4 6 3" xfId="393"/>
    <cellStyle name="Normal 4 6 4" xfId="537"/>
    <cellStyle name="Normal 4 6 5" xfId="601"/>
    <cellStyle name="Normal 4 6 6" xfId="662"/>
    <cellStyle name="Normal 4 7" xfId="395"/>
    <cellStyle name="Normal 4 7 2" xfId="539"/>
    <cellStyle name="Normal 4 8" xfId="396"/>
    <cellStyle name="Normal 4 8 2" xfId="540"/>
    <cellStyle name="Normal 4 9" xfId="586"/>
    <cellStyle name="Normal 4_Betalingsinfrastruktur" xfId="397"/>
    <cellStyle name="Normal 5" xfId="113"/>
    <cellStyle name="Normal 5 2" xfId="398"/>
    <cellStyle name="Normal 5_NBtabeller til publ" xfId="399"/>
    <cellStyle name="Normal 6" xfId="115"/>
    <cellStyle name="Normal 7" xfId="118"/>
    <cellStyle name="Normal 8" xfId="120"/>
    <cellStyle name="Normal 9" xfId="117"/>
    <cellStyle name="Normal_Ark6" xfId="176"/>
    <cellStyle name="Normal_Kunderetta betalingstenester" xfId="168"/>
    <cellStyle name="Normal_Utvikltrekk" xfId="172"/>
    <cellStyle name="Note" xfId="47"/>
    <cellStyle name="Note 2" xfId="102"/>
    <cellStyle name="Note 2 2" xfId="400"/>
    <cellStyle name="Note 3" xfId="108"/>
    <cellStyle name="Note 3 2" xfId="138"/>
    <cellStyle name="Note 4" xfId="126"/>
    <cellStyle name="Note 4 2" xfId="401"/>
    <cellStyle name="Output" xfId="48"/>
    <cellStyle name="Output 2" xfId="103"/>
    <cellStyle name="Percent" xfId="427" builtinId="5"/>
    <cellStyle name="Title" xfId="49"/>
    <cellStyle name="Title 2" xfId="104"/>
    <cellStyle name="Total" xfId="50"/>
    <cellStyle name="Total 2" xfId="105"/>
    <cellStyle name="Tusenskille 2" xfId="402"/>
    <cellStyle name="Tusenskille 2 2" xfId="541"/>
    <cellStyle name="Tusenskille 3" xfId="403"/>
    <cellStyle name="Tusenskille 3 2" xfId="542"/>
    <cellStyle name="Tusenskille 4" xfId="404"/>
    <cellStyle name="Tusenskille 4 2" xfId="543"/>
    <cellStyle name="Warning Text" xfId="51"/>
    <cellStyle name="Warning Text 2" xfId="10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norges-bank.no/no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400050</xdr:colOff>
      <xdr:row>3</xdr:row>
      <xdr:rowOff>142875</xdr:rowOff>
    </xdr:to>
    <xdr:pic>
      <xdr:nvPicPr>
        <xdr:cNvPr id="2" name="Picture 1" descr="NorgesBank 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266700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24"/>
  <sheetViews>
    <sheetView tabSelected="1" workbookViewId="0">
      <selection activeCell="A5" sqref="A5"/>
    </sheetView>
  </sheetViews>
  <sheetFormatPr defaultColWidth="9.140625" defaultRowHeight="12.75" x14ac:dyDescent="0.2"/>
  <cols>
    <col min="1" max="1" width="24.85546875" style="200" customWidth="1"/>
    <col min="2" max="16384" width="9.140625" style="200"/>
  </cols>
  <sheetData>
    <row r="2" spans="1:1" ht="14.25" x14ac:dyDescent="0.2">
      <c r="A2" s="201"/>
    </row>
    <row r="6" spans="1:1" ht="25.5" x14ac:dyDescent="0.35">
      <c r="A6" s="195" t="s">
        <v>265</v>
      </c>
    </row>
    <row r="7" spans="1:1" ht="15.75" x14ac:dyDescent="0.25">
      <c r="A7" s="196"/>
    </row>
    <row r="8" spans="1:1" ht="15.75" x14ac:dyDescent="0.25">
      <c r="A8" s="197" t="s">
        <v>159</v>
      </c>
    </row>
    <row r="9" spans="1:1" x14ac:dyDescent="0.2">
      <c r="A9" s="203" t="s">
        <v>160</v>
      </c>
    </row>
    <row r="10" spans="1:1" ht="15.75" x14ac:dyDescent="0.25">
      <c r="A10" s="196"/>
    </row>
    <row r="11" spans="1:1" ht="15.75" x14ac:dyDescent="0.25">
      <c r="A11" s="197" t="s">
        <v>161</v>
      </c>
    </row>
    <row r="12" spans="1:1" x14ac:dyDescent="0.2">
      <c r="A12" s="202" t="s">
        <v>162</v>
      </c>
    </row>
    <row r="13" spans="1:1" ht="15.75" x14ac:dyDescent="0.25">
      <c r="A13" s="198"/>
    </row>
    <row r="14" spans="1:1" ht="15.75" x14ac:dyDescent="0.25">
      <c r="A14" s="197" t="s">
        <v>163</v>
      </c>
    </row>
    <row r="15" spans="1:1" x14ac:dyDescent="0.2">
      <c r="A15" s="202" t="s">
        <v>164</v>
      </c>
    </row>
    <row r="16" spans="1:1" ht="15.75" x14ac:dyDescent="0.25">
      <c r="A16" s="198"/>
    </row>
    <row r="17" spans="1:1" ht="15.75" x14ac:dyDescent="0.25">
      <c r="A17" s="197" t="s">
        <v>165</v>
      </c>
    </row>
    <row r="18" spans="1:1" x14ac:dyDescent="0.2">
      <c r="A18" s="202" t="s">
        <v>276</v>
      </c>
    </row>
    <row r="19" spans="1:1" ht="15.75" x14ac:dyDescent="0.25">
      <c r="A19" s="199"/>
    </row>
    <row r="20" spans="1:1" ht="15.75" x14ac:dyDescent="0.25">
      <c r="A20" s="197" t="s">
        <v>166</v>
      </c>
    </row>
    <row r="21" spans="1:1" x14ac:dyDescent="0.2">
      <c r="A21" s="202" t="s">
        <v>275</v>
      </c>
    </row>
    <row r="22" spans="1:1" ht="15.75" x14ac:dyDescent="0.25">
      <c r="A22" s="196"/>
    </row>
    <row r="23" spans="1:1" ht="15.75" x14ac:dyDescent="0.25">
      <c r="A23" s="197" t="s">
        <v>259</v>
      </c>
    </row>
    <row r="24" spans="1:1" x14ac:dyDescent="0.2">
      <c r="A24" s="202" t="s">
        <v>287</v>
      </c>
    </row>
  </sheetData>
  <hyperlinks>
    <hyperlink ref="A9" location="'Generelle data'!A1" display="Tabell 1"/>
    <hyperlink ref="A12" location="'Betalingsmiddel i Noreg'!A1" display="Tabell 2 til 4"/>
    <hyperlink ref="A15" location="Betalingsinfrastruktur!A1" display="Tabell 5 til 7"/>
    <hyperlink ref="A18" location="'Kunderetta betalingstenester'!A1" display="Tabell 8 til 15"/>
    <hyperlink ref="A21" location="Prisar!A1" display="Tabell 16 til 19"/>
    <hyperlink ref="A24" location="'Sende penger hjem'!A1" display="Tabell 20 til 21"/>
  </hyperlink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zoomScaleNormal="100" workbookViewId="0"/>
  </sheetViews>
  <sheetFormatPr defaultColWidth="11.42578125" defaultRowHeight="12.75" x14ac:dyDescent="0.2"/>
  <cols>
    <col min="1" max="1" width="39.85546875" bestFit="1" customWidth="1"/>
  </cols>
  <sheetData>
    <row r="1" spans="1:13" s="155" customFormat="1" x14ac:dyDescent="0.2"/>
    <row r="3" spans="1:13" x14ac:dyDescent="0.2">
      <c r="A3" s="180" t="s">
        <v>46</v>
      </c>
    </row>
    <row r="4" spans="1:13" x14ac:dyDescent="0.2">
      <c r="A4" s="1"/>
      <c r="B4" s="2">
        <v>2005</v>
      </c>
      <c r="C4" s="2">
        <v>2006</v>
      </c>
      <c r="D4" s="2">
        <v>2007</v>
      </c>
      <c r="E4" s="2">
        <v>2008</v>
      </c>
      <c r="F4" s="2">
        <v>2009</v>
      </c>
      <c r="G4" s="2">
        <v>2010</v>
      </c>
      <c r="H4" s="2">
        <v>2011</v>
      </c>
      <c r="I4" s="2">
        <v>2012</v>
      </c>
      <c r="J4" s="2">
        <v>2013</v>
      </c>
      <c r="K4" s="2">
        <v>2014</v>
      </c>
      <c r="L4" s="2">
        <v>2015</v>
      </c>
    </row>
    <row r="5" spans="1:13" x14ac:dyDescent="0.2">
      <c r="A5" s="3" t="s">
        <v>47</v>
      </c>
      <c r="B5" s="123">
        <v>4.6100000000000003</v>
      </c>
      <c r="C5" s="123">
        <v>4.6500000000000004</v>
      </c>
      <c r="D5" s="123">
        <v>4.6900000000000004</v>
      </c>
      <c r="E5" s="123">
        <v>4.75</v>
      </c>
      <c r="F5" s="123">
        <v>4.8099999999999996</v>
      </c>
      <c r="G5" s="123">
        <v>4.87</v>
      </c>
      <c r="H5" s="123">
        <v>4.92</v>
      </c>
      <c r="I5" s="91">
        <v>4.99</v>
      </c>
      <c r="J5" s="91">
        <v>5.05</v>
      </c>
      <c r="K5" s="123">
        <v>5.1100000000000003</v>
      </c>
      <c r="L5" s="4">
        <v>5.17</v>
      </c>
    </row>
    <row r="6" spans="1:13" x14ac:dyDescent="0.2">
      <c r="A6" s="3" t="s">
        <v>48</v>
      </c>
      <c r="B6" s="125">
        <v>1989</v>
      </c>
      <c r="C6" s="125">
        <v>2215</v>
      </c>
      <c r="D6" s="125">
        <v>2350</v>
      </c>
      <c r="E6" s="125">
        <v>2605</v>
      </c>
      <c r="F6" s="125">
        <v>2430</v>
      </c>
      <c r="G6" s="125">
        <v>2590</v>
      </c>
      <c r="H6" s="125">
        <v>2792</v>
      </c>
      <c r="I6" s="122">
        <v>2965</v>
      </c>
      <c r="J6" s="122">
        <v>3071</v>
      </c>
      <c r="K6" s="125">
        <v>3154</v>
      </c>
      <c r="L6" s="88">
        <v>3141</v>
      </c>
    </row>
    <row r="7" spans="1:13" x14ac:dyDescent="0.2">
      <c r="A7" s="3" t="s">
        <v>49</v>
      </c>
      <c r="B7" s="125">
        <v>1514</v>
      </c>
      <c r="C7" s="125">
        <v>1662</v>
      </c>
      <c r="D7" s="125">
        <v>1830</v>
      </c>
      <c r="E7" s="125">
        <v>1943</v>
      </c>
      <c r="F7" s="125">
        <v>1965</v>
      </c>
      <c r="G7" s="125">
        <v>2074</v>
      </c>
      <c r="H7" s="125">
        <v>2158</v>
      </c>
      <c r="I7" s="122">
        <v>2295</v>
      </c>
      <c r="J7" s="122">
        <v>2419</v>
      </c>
      <c r="K7" s="125">
        <v>2525</v>
      </c>
      <c r="L7" s="88">
        <v>2611</v>
      </c>
    </row>
    <row r="8" spans="1:13" x14ac:dyDescent="0.2">
      <c r="A8" s="3" t="s">
        <v>50</v>
      </c>
      <c r="B8" s="126">
        <v>798</v>
      </c>
      <c r="C8" s="126">
        <v>853</v>
      </c>
      <c r="D8" s="126">
        <v>911</v>
      </c>
      <c r="E8" s="126">
        <v>956</v>
      </c>
      <c r="F8" s="126">
        <v>978</v>
      </c>
      <c r="G8" s="151">
        <v>1038</v>
      </c>
      <c r="H8" s="151">
        <v>1072</v>
      </c>
      <c r="I8" s="122">
        <v>1121</v>
      </c>
      <c r="J8" s="122">
        <v>1174</v>
      </c>
      <c r="K8" s="151">
        <v>1219</v>
      </c>
      <c r="L8" s="16">
        <v>1270</v>
      </c>
    </row>
    <row r="9" spans="1:13" x14ac:dyDescent="0.2">
      <c r="A9" s="5" t="s">
        <v>134</v>
      </c>
      <c r="B9" s="124">
        <v>8.01</v>
      </c>
      <c r="C9" s="124">
        <v>8.0500000000000007</v>
      </c>
      <c r="D9" s="80">
        <v>8.02</v>
      </c>
      <c r="E9" s="80">
        <v>8.2200000000000006</v>
      </c>
      <c r="F9" s="92">
        <v>8.73</v>
      </c>
      <c r="G9" s="117">
        <v>8.01</v>
      </c>
      <c r="H9" s="117">
        <v>7.79</v>
      </c>
      <c r="I9" s="124">
        <v>7.47</v>
      </c>
      <c r="J9" s="124">
        <v>7.81</v>
      </c>
      <c r="K9" s="117">
        <v>8.35</v>
      </c>
      <c r="L9" s="117">
        <v>8.9499999999999993</v>
      </c>
    </row>
    <row r="10" spans="1:13" x14ac:dyDescent="0.2">
      <c r="A10" s="6"/>
    </row>
    <row r="11" spans="1:13" x14ac:dyDescent="0.2">
      <c r="A11" s="6"/>
    </row>
    <row r="16" spans="1:13" x14ac:dyDescent="0.2">
      <c r="B16" s="216"/>
      <c r="C16" s="216"/>
      <c r="D16" s="216"/>
      <c r="E16" s="216"/>
      <c r="F16" s="216"/>
      <c r="G16" s="216"/>
      <c r="H16" s="216"/>
      <c r="I16" s="216"/>
      <c r="J16" s="216"/>
      <c r="K16" s="216"/>
      <c r="L16" s="216"/>
      <c r="M16" s="216"/>
    </row>
    <row r="21" spans="3:13" x14ac:dyDescent="0.2">
      <c r="C21" s="217"/>
      <c r="D21" s="217"/>
      <c r="E21" s="217"/>
      <c r="F21" s="217"/>
      <c r="G21" s="217"/>
      <c r="H21" s="217"/>
      <c r="I21" s="217"/>
      <c r="J21" s="217"/>
      <c r="K21" s="217"/>
      <c r="L21" s="217"/>
      <c r="M21" s="217"/>
    </row>
    <row r="22" spans="3:13" x14ac:dyDescent="0.2"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7"/>
    </row>
    <row r="23" spans="3:13" x14ac:dyDescent="0.2">
      <c r="C23" s="217"/>
      <c r="D23" s="217"/>
      <c r="E23" s="217"/>
      <c r="F23" s="217"/>
      <c r="G23" s="217"/>
      <c r="H23" s="217"/>
      <c r="I23" s="217"/>
      <c r="J23" s="217"/>
      <c r="K23" s="217"/>
      <c r="L23" s="217"/>
      <c r="M23" s="217"/>
    </row>
  </sheetData>
  <phoneticPr fontId="21" type="noConversion"/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36"/>
  <sheetViews>
    <sheetView zoomScaleNormal="100" workbookViewId="0">
      <selection activeCell="A51" sqref="A51"/>
    </sheetView>
  </sheetViews>
  <sheetFormatPr defaultColWidth="11.42578125" defaultRowHeight="12.75" x14ac:dyDescent="0.2"/>
  <cols>
    <col min="1" max="1" width="63.85546875" bestFit="1" customWidth="1"/>
    <col min="2" max="2" width="11.5703125" customWidth="1"/>
    <col min="3" max="3" width="11.5703125" bestFit="1" customWidth="1"/>
    <col min="4" max="6" width="13.42578125" bestFit="1" customWidth="1"/>
    <col min="7" max="7" width="15" bestFit="1" customWidth="1"/>
    <col min="8" max="10" width="13.28515625" bestFit="1" customWidth="1"/>
  </cols>
  <sheetData>
    <row r="3" spans="1:14" x14ac:dyDescent="0.2">
      <c r="A3" s="180" t="s">
        <v>127</v>
      </c>
    </row>
    <row r="4" spans="1:14" x14ac:dyDescent="0.2">
      <c r="A4" s="1"/>
      <c r="B4" s="167">
        <v>2005</v>
      </c>
      <c r="C4" s="167">
        <v>2006</v>
      </c>
      <c r="D4" s="167">
        <v>2007</v>
      </c>
      <c r="E4" s="167">
        <v>2008</v>
      </c>
      <c r="F4" s="167">
        <v>2009</v>
      </c>
      <c r="G4" s="167">
        <v>2010</v>
      </c>
      <c r="H4" s="167">
        <v>2011</v>
      </c>
      <c r="I4" s="167">
        <v>2012</v>
      </c>
      <c r="J4" s="167">
        <v>2013</v>
      </c>
      <c r="K4" s="167">
        <v>2014</v>
      </c>
      <c r="L4" s="9">
        <v>2015</v>
      </c>
    </row>
    <row r="5" spans="1:14" x14ac:dyDescent="0.2">
      <c r="A5" s="8" t="s">
        <v>51</v>
      </c>
      <c r="B5" s="127">
        <f t="shared" ref="B5:K5" si="0">B6+B9+B10</f>
        <v>1085330</v>
      </c>
      <c r="C5" s="127">
        <f t="shared" si="0"/>
        <v>1233749</v>
      </c>
      <c r="D5" s="127">
        <f t="shared" si="0"/>
        <v>1440205</v>
      </c>
      <c r="E5" s="127">
        <f t="shared" si="0"/>
        <v>1494802</v>
      </c>
      <c r="F5" s="127">
        <f t="shared" si="0"/>
        <v>1529940</v>
      </c>
      <c r="G5" s="127">
        <f t="shared" si="0"/>
        <v>1609936</v>
      </c>
      <c r="H5" s="127">
        <f t="shared" si="0"/>
        <v>1709189</v>
      </c>
      <c r="I5" s="127">
        <f t="shared" si="0"/>
        <v>1773712</v>
      </c>
      <c r="J5" s="127">
        <f t="shared" si="0"/>
        <v>1881344</v>
      </c>
      <c r="K5" s="127">
        <f t="shared" si="0"/>
        <v>1980609</v>
      </c>
      <c r="L5" s="127">
        <f>SUM(L6,L9)</f>
        <v>1926026</v>
      </c>
    </row>
    <row r="6" spans="1:14" x14ac:dyDescent="0.2">
      <c r="A6" s="10" t="s">
        <v>110</v>
      </c>
      <c r="B6" s="127">
        <f t="shared" ref="B6:K6" si="1">B7+B8</f>
        <v>552246</v>
      </c>
      <c r="C6" s="127">
        <f t="shared" si="1"/>
        <v>679503</v>
      </c>
      <c r="D6" s="127">
        <f t="shared" si="1"/>
        <v>760448</v>
      </c>
      <c r="E6" s="127">
        <f t="shared" si="1"/>
        <v>736491</v>
      </c>
      <c r="F6" s="127">
        <f t="shared" si="1"/>
        <v>744260</v>
      </c>
      <c r="G6" s="127">
        <f t="shared" si="1"/>
        <v>788613</v>
      </c>
      <c r="H6" s="127">
        <f t="shared" si="1"/>
        <v>828816</v>
      </c>
      <c r="I6" s="127">
        <f t="shared" si="1"/>
        <v>826016</v>
      </c>
      <c r="J6" s="127">
        <f t="shared" si="1"/>
        <v>875018</v>
      </c>
      <c r="K6" s="127">
        <f t="shared" si="1"/>
        <v>902793</v>
      </c>
      <c r="L6" s="127">
        <f>SUM(L7:L8)</f>
        <v>1772840</v>
      </c>
      <c r="M6" s="93"/>
    </row>
    <row r="7" spans="1:14" x14ac:dyDescent="0.2">
      <c r="A7" s="11" t="s">
        <v>52</v>
      </c>
      <c r="B7" s="128">
        <v>46530</v>
      </c>
      <c r="C7" s="128">
        <v>48247</v>
      </c>
      <c r="D7" s="128">
        <v>49543</v>
      </c>
      <c r="E7" s="128">
        <v>49128</v>
      </c>
      <c r="F7" s="128">
        <v>48399</v>
      </c>
      <c r="G7" s="128">
        <v>48725</v>
      </c>
      <c r="H7" s="128">
        <v>48983</v>
      </c>
      <c r="I7" s="128">
        <v>48408</v>
      </c>
      <c r="J7" s="128">
        <v>48457</v>
      </c>
      <c r="K7" s="128">
        <v>47880</v>
      </c>
      <c r="L7" s="128">
        <v>48503</v>
      </c>
    </row>
    <row r="8" spans="1:14" x14ac:dyDescent="0.2">
      <c r="A8" s="11" t="s">
        <v>53</v>
      </c>
      <c r="B8" s="128">
        <v>505716</v>
      </c>
      <c r="C8" s="128">
        <v>631256</v>
      </c>
      <c r="D8" s="128">
        <v>710905</v>
      </c>
      <c r="E8" s="128">
        <v>687363</v>
      </c>
      <c r="F8" s="128">
        <v>695861</v>
      </c>
      <c r="G8" s="128">
        <v>739888</v>
      </c>
      <c r="H8" s="128">
        <v>779833</v>
      </c>
      <c r="I8" s="128">
        <v>777608</v>
      </c>
      <c r="J8" s="128">
        <v>826561</v>
      </c>
      <c r="K8" s="128">
        <v>854913</v>
      </c>
      <c r="L8" s="128">
        <v>1724337</v>
      </c>
      <c r="N8" s="93"/>
    </row>
    <row r="9" spans="1:14" x14ac:dyDescent="0.2">
      <c r="A9" s="10" t="s">
        <v>54</v>
      </c>
      <c r="B9" s="127">
        <v>435483</v>
      </c>
      <c r="C9" s="127">
        <v>473108</v>
      </c>
      <c r="D9" s="127">
        <v>559351</v>
      </c>
      <c r="E9" s="127">
        <v>657162</v>
      </c>
      <c r="F9" s="127">
        <v>693888</v>
      </c>
      <c r="G9" s="127">
        <v>731271</v>
      </c>
      <c r="H9" s="127">
        <v>780481</v>
      </c>
      <c r="I9" s="127">
        <v>868558</v>
      </c>
      <c r="J9" s="127">
        <v>931727</v>
      </c>
      <c r="K9" s="127">
        <v>1010026</v>
      </c>
      <c r="L9" s="127">
        <v>153186</v>
      </c>
    </row>
    <row r="10" spans="1:14" x14ac:dyDescent="0.2">
      <c r="A10" s="13" t="s">
        <v>55</v>
      </c>
      <c r="B10" s="154">
        <f>19885+77716</f>
        <v>97601</v>
      </c>
      <c r="C10" s="154">
        <f>9179+71959</f>
        <v>81138</v>
      </c>
      <c r="D10" s="154">
        <f>19337+101069</f>
        <v>120406</v>
      </c>
      <c r="E10" s="154">
        <f>16625+84524</f>
        <v>101149</v>
      </c>
      <c r="F10" s="154">
        <f>4697+87095</f>
        <v>91792</v>
      </c>
      <c r="G10" s="154">
        <f>3984+86068</f>
        <v>90052</v>
      </c>
      <c r="H10" s="154">
        <f>5669+94223</f>
        <v>99892</v>
      </c>
      <c r="I10" s="154">
        <f>4736+74402</f>
        <v>79138</v>
      </c>
      <c r="J10" s="154">
        <f>6012+68587</f>
        <v>74599</v>
      </c>
      <c r="K10" s="154">
        <f>2546+65244</f>
        <v>67790</v>
      </c>
      <c r="L10" s="154" t="s">
        <v>0</v>
      </c>
      <c r="N10" s="93"/>
    </row>
    <row r="11" spans="1:14" x14ac:dyDescent="0.2">
      <c r="A11" s="155"/>
      <c r="B11" s="116"/>
      <c r="C11" s="116"/>
    </row>
    <row r="12" spans="1:14" x14ac:dyDescent="0.2">
      <c r="A12" s="6"/>
      <c r="B12" s="14"/>
      <c r="C12" s="14"/>
      <c r="D12" s="14"/>
      <c r="E12" s="14"/>
      <c r="F12" s="14"/>
      <c r="G12" s="14"/>
      <c r="H12" s="14"/>
    </row>
    <row r="13" spans="1:14" x14ac:dyDescent="0.2">
      <c r="A13" s="180" t="s">
        <v>168</v>
      </c>
      <c r="B13" s="14"/>
      <c r="C13" s="14"/>
      <c r="D13" s="14"/>
      <c r="E13" s="14"/>
      <c r="F13" s="14"/>
      <c r="G13" s="14"/>
      <c r="H13" s="14"/>
    </row>
    <row r="14" spans="1:14" x14ac:dyDescent="0.2">
      <c r="A14" s="1"/>
      <c r="B14" s="167">
        <v>2005</v>
      </c>
      <c r="C14" s="167">
        <v>2006</v>
      </c>
      <c r="D14" s="167">
        <v>2007</v>
      </c>
      <c r="E14" s="167">
        <v>2008</v>
      </c>
      <c r="F14" s="167">
        <v>2009</v>
      </c>
      <c r="G14" s="167">
        <v>2010</v>
      </c>
      <c r="H14" s="167">
        <v>2011</v>
      </c>
      <c r="I14" s="167">
        <v>2012</v>
      </c>
      <c r="J14" s="167">
        <v>2013</v>
      </c>
      <c r="K14" s="167">
        <v>2014</v>
      </c>
      <c r="L14" s="167">
        <v>2015</v>
      </c>
    </row>
    <row r="15" spans="1:14" x14ac:dyDescent="0.2">
      <c r="A15" s="3" t="s">
        <v>169</v>
      </c>
      <c r="B15" s="128">
        <v>28666</v>
      </c>
      <c r="C15" s="128">
        <v>24536</v>
      </c>
      <c r="D15" s="128">
        <v>24867</v>
      </c>
      <c r="E15" s="128">
        <v>41713</v>
      </c>
      <c r="F15" s="128">
        <v>75111</v>
      </c>
      <c r="G15" s="128">
        <v>46832</v>
      </c>
      <c r="H15" s="128">
        <v>46498</v>
      </c>
      <c r="I15" s="128">
        <v>32167</v>
      </c>
      <c r="J15" s="128">
        <v>32981</v>
      </c>
      <c r="K15" s="128">
        <v>34078</v>
      </c>
      <c r="L15" s="128">
        <v>33245</v>
      </c>
    </row>
    <row r="16" spans="1:14" ht="15" x14ac:dyDescent="0.2">
      <c r="A16" s="3" t="s">
        <v>56</v>
      </c>
      <c r="B16" s="128" t="s">
        <v>0</v>
      </c>
      <c r="C16" s="128" t="s">
        <v>0</v>
      </c>
      <c r="D16" s="128" t="s">
        <v>0</v>
      </c>
      <c r="E16" s="128" t="s">
        <v>0</v>
      </c>
      <c r="F16" s="128" t="s">
        <v>0</v>
      </c>
      <c r="G16" s="128" t="s">
        <v>0</v>
      </c>
      <c r="H16" s="210" t="s">
        <v>172</v>
      </c>
      <c r="I16" s="128">
        <v>1312</v>
      </c>
      <c r="J16" s="128">
        <v>923</v>
      </c>
      <c r="K16" s="128">
        <v>954</v>
      </c>
      <c r="L16" s="128">
        <v>1031</v>
      </c>
    </row>
    <row r="17" spans="1:12" ht="15" x14ac:dyDescent="0.2">
      <c r="A17" s="3" t="s">
        <v>57</v>
      </c>
      <c r="B17" s="128" t="s">
        <v>0</v>
      </c>
      <c r="C17" s="128" t="s">
        <v>0</v>
      </c>
      <c r="D17" s="128" t="s">
        <v>0</v>
      </c>
      <c r="E17" s="128" t="s">
        <v>0</v>
      </c>
      <c r="F17" s="128" t="s">
        <v>0</v>
      </c>
      <c r="G17" s="128" t="s">
        <v>0</v>
      </c>
      <c r="H17" s="210" t="s">
        <v>171</v>
      </c>
      <c r="I17" s="128">
        <v>11402</v>
      </c>
      <c r="J17" s="128">
        <v>9527</v>
      </c>
      <c r="K17" s="128">
        <v>28744</v>
      </c>
      <c r="L17" s="128">
        <v>22778</v>
      </c>
    </row>
    <row r="18" spans="1:12" x14ac:dyDescent="0.2">
      <c r="A18" s="5" t="s">
        <v>170</v>
      </c>
      <c r="B18" s="129">
        <v>14694</v>
      </c>
      <c r="C18" s="129">
        <v>34411</v>
      </c>
      <c r="D18" s="129">
        <v>46670</v>
      </c>
      <c r="E18" s="129">
        <v>67515</v>
      </c>
      <c r="F18" s="129">
        <v>66242</v>
      </c>
      <c r="G18" s="129">
        <v>72759</v>
      </c>
      <c r="H18" s="129">
        <v>32351</v>
      </c>
      <c r="I18" s="129">
        <v>15352</v>
      </c>
      <c r="J18" s="129">
        <v>15806</v>
      </c>
      <c r="K18" s="129">
        <v>5147</v>
      </c>
      <c r="L18" s="129">
        <v>6152</v>
      </c>
    </row>
    <row r="19" spans="1:12" s="116" customFormat="1" ht="15" x14ac:dyDescent="0.2">
      <c r="A19" s="15" t="s">
        <v>58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</row>
    <row r="20" spans="1:12" x14ac:dyDescent="0.2">
      <c r="A20" s="15"/>
      <c r="B20" s="12"/>
      <c r="C20" s="12"/>
      <c r="D20" s="12"/>
      <c r="E20" s="12"/>
      <c r="F20" s="12"/>
      <c r="G20" s="12"/>
      <c r="H20" s="12"/>
      <c r="I20" s="12"/>
      <c r="J20" s="12"/>
      <c r="K20" s="12"/>
    </row>
    <row r="21" spans="1:12" x14ac:dyDescent="0.2">
      <c r="A21" s="180" t="s">
        <v>59</v>
      </c>
      <c r="B21" s="116"/>
      <c r="C21" s="116"/>
    </row>
    <row r="22" spans="1:12" x14ac:dyDescent="0.2">
      <c r="A22" s="1"/>
      <c r="B22" s="167">
        <v>2005</v>
      </c>
      <c r="C22" s="167">
        <v>2006</v>
      </c>
      <c r="D22" s="167">
        <v>2007</v>
      </c>
      <c r="E22" s="167">
        <v>2008</v>
      </c>
      <c r="F22" s="167">
        <v>2009</v>
      </c>
      <c r="G22" s="167">
        <v>2010</v>
      </c>
      <c r="H22" s="167">
        <v>2011</v>
      </c>
      <c r="I22" s="167">
        <v>2012</v>
      </c>
      <c r="J22" s="167">
        <v>2013</v>
      </c>
      <c r="K22" s="167">
        <v>2014</v>
      </c>
      <c r="L22" s="9">
        <v>2015</v>
      </c>
    </row>
    <row r="23" spans="1:12" x14ac:dyDescent="0.2">
      <c r="A23" s="180" t="s">
        <v>107</v>
      </c>
      <c r="B23" s="150">
        <v>45887</v>
      </c>
      <c r="C23" s="150">
        <v>49218</v>
      </c>
      <c r="D23" s="150">
        <v>50439</v>
      </c>
      <c r="E23" s="150">
        <v>50413</v>
      </c>
      <c r="F23" s="150">
        <v>50356</v>
      </c>
      <c r="G23" s="150">
        <v>50450</v>
      </c>
      <c r="H23" s="150">
        <v>50315</v>
      </c>
      <c r="I23" s="150">
        <v>51179</v>
      </c>
      <c r="J23" s="150">
        <v>49762</v>
      </c>
      <c r="K23" s="150">
        <v>49352</v>
      </c>
      <c r="L23" s="150">
        <v>50068</v>
      </c>
    </row>
    <row r="24" spans="1:12" x14ac:dyDescent="0.2">
      <c r="A24" s="10" t="s">
        <v>108</v>
      </c>
      <c r="B24" s="150">
        <v>41382</v>
      </c>
      <c r="C24" s="150">
        <v>44523</v>
      </c>
      <c r="D24" s="150">
        <v>45858</v>
      </c>
      <c r="E24" s="150">
        <v>45838</v>
      </c>
      <c r="F24" s="150">
        <v>45704</v>
      </c>
      <c r="G24" s="150">
        <v>45676</v>
      </c>
      <c r="H24" s="150">
        <v>45463</v>
      </c>
      <c r="I24" s="150">
        <v>46379</v>
      </c>
      <c r="J24" s="150">
        <v>45509</v>
      </c>
      <c r="K24" s="150">
        <v>44995</v>
      </c>
      <c r="L24" s="150">
        <v>45605</v>
      </c>
    </row>
    <row r="25" spans="1:12" x14ac:dyDescent="0.2">
      <c r="A25" s="11" t="s">
        <v>60</v>
      </c>
      <c r="B25" s="151">
        <v>24649</v>
      </c>
      <c r="C25" s="151">
        <v>25818</v>
      </c>
      <c r="D25" s="151">
        <v>26179</v>
      </c>
      <c r="E25" s="151">
        <v>25371</v>
      </c>
      <c r="F25" s="151">
        <v>24382</v>
      </c>
      <c r="G25" s="151">
        <v>23134</v>
      </c>
      <c r="H25" s="151">
        <v>21678</v>
      </c>
      <c r="I25" s="151">
        <v>21180</v>
      </c>
      <c r="J25" s="151">
        <v>19798</v>
      </c>
      <c r="K25" s="151">
        <v>18712</v>
      </c>
      <c r="L25" s="151">
        <v>17947</v>
      </c>
    </row>
    <row r="26" spans="1:12" x14ac:dyDescent="0.2">
      <c r="A26" s="11" t="s">
        <v>61</v>
      </c>
      <c r="B26" s="151">
        <v>9060</v>
      </c>
      <c r="C26" s="151">
        <v>10374</v>
      </c>
      <c r="D26" s="151">
        <v>11213</v>
      </c>
      <c r="E26" s="151">
        <v>11882</v>
      </c>
      <c r="F26" s="151">
        <v>12722</v>
      </c>
      <c r="G26" s="151">
        <v>13623</v>
      </c>
      <c r="H26" s="151">
        <v>14542</v>
      </c>
      <c r="I26" s="151">
        <v>15633</v>
      </c>
      <c r="J26" s="151">
        <v>16306</v>
      </c>
      <c r="K26" s="151">
        <v>17101</v>
      </c>
      <c r="L26" s="151">
        <v>18355</v>
      </c>
    </row>
    <row r="27" spans="1:12" x14ac:dyDescent="0.2">
      <c r="A27" s="11" t="s">
        <v>62</v>
      </c>
      <c r="B27" s="151">
        <v>4819</v>
      </c>
      <c r="C27" s="151">
        <v>5296</v>
      </c>
      <c r="D27" s="151">
        <v>5381</v>
      </c>
      <c r="E27" s="151">
        <v>5522</v>
      </c>
      <c r="F27" s="151">
        <v>5580</v>
      </c>
      <c r="G27" s="151">
        <v>5846</v>
      </c>
      <c r="H27" s="151">
        <v>6103</v>
      </c>
      <c r="I27" s="151">
        <v>6335</v>
      </c>
      <c r="J27" s="151">
        <v>6251</v>
      </c>
      <c r="K27" s="151">
        <v>6033</v>
      </c>
      <c r="L27" s="151">
        <v>6056</v>
      </c>
    </row>
    <row r="28" spans="1:12" x14ac:dyDescent="0.2">
      <c r="A28" s="11" t="s">
        <v>63</v>
      </c>
      <c r="B28" s="151">
        <v>2021</v>
      </c>
      <c r="C28" s="151">
        <v>2119</v>
      </c>
      <c r="D28" s="151">
        <v>2121</v>
      </c>
      <c r="E28" s="151">
        <v>2083</v>
      </c>
      <c r="F28" s="151">
        <v>2029</v>
      </c>
      <c r="G28" s="151">
        <v>2062</v>
      </c>
      <c r="H28" s="151">
        <v>2099</v>
      </c>
      <c r="I28" s="151">
        <v>2149</v>
      </c>
      <c r="J28" s="151">
        <v>2118</v>
      </c>
      <c r="K28" s="151">
        <v>2096</v>
      </c>
      <c r="L28" s="151">
        <v>2154</v>
      </c>
    </row>
    <row r="29" spans="1:12" x14ac:dyDescent="0.2">
      <c r="A29" s="11" t="s">
        <v>64</v>
      </c>
      <c r="B29" s="151">
        <v>833</v>
      </c>
      <c r="C29" s="151">
        <v>916</v>
      </c>
      <c r="D29" s="151">
        <v>964</v>
      </c>
      <c r="E29" s="151">
        <v>980</v>
      </c>
      <c r="F29" s="151">
        <v>993</v>
      </c>
      <c r="G29" s="151">
        <v>1012</v>
      </c>
      <c r="H29" s="151">
        <v>1041</v>
      </c>
      <c r="I29" s="151">
        <v>1080</v>
      </c>
      <c r="J29" s="151">
        <v>1036</v>
      </c>
      <c r="K29" s="151">
        <v>1054</v>
      </c>
      <c r="L29" s="151">
        <v>1093</v>
      </c>
    </row>
    <row r="30" spans="1:12" x14ac:dyDescent="0.2">
      <c r="A30" s="10" t="s">
        <v>109</v>
      </c>
      <c r="B30" s="150">
        <f t="shared" ref="B30:J30" si="2">SUM(B31:B36)</f>
        <v>4506</v>
      </c>
      <c r="C30" s="150">
        <f t="shared" si="2"/>
        <v>4695</v>
      </c>
      <c r="D30" s="150">
        <f t="shared" si="2"/>
        <v>4582</v>
      </c>
      <c r="E30" s="150">
        <f t="shared" si="2"/>
        <v>4575</v>
      </c>
      <c r="F30" s="150">
        <f t="shared" si="2"/>
        <v>4653</v>
      </c>
      <c r="G30" s="150">
        <f t="shared" si="2"/>
        <v>4774</v>
      </c>
      <c r="H30" s="150">
        <f t="shared" si="2"/>
        <v>4853</v>
      </c>
      <c r="I30" s="150">
        <f t="shared" si="2"/>
        <v>4801</v>
      </c>
      <c r="J30" s="150">
        <f t="shared" si="2"/>
        <v>4254</v>
      </c>
      <c r="K30" s="150">
        <v>4357</v>
      </c>
      <c r="L30" s="150">
        <v>4463</v>
      </c>
    </row>
    <row r="31" spans="1:12" x14ac:dyDescent="0.2">
      <c r="A31" s="11" t="s">
        <v>65</v>
      </c>
      <c r="B31" s="151">
        <v>1778</v>
      </c>
      <c r="C31" s="151">
        <v>1849</v>
      </c>
      <c r="D31" s="151">
        <v>1665</v>
      </c>
      <c r="E31" s="151">
        <v>1541</v>
      </c>
      <c r="F31" s="151">
        <v>1556</v>
      </c>
      <c r="G31" s="151">
        <v>1599</v>
      </c>
      <c r="H31" s="151">
        <v>1629</v>
      </c>
      <c r="I31" s="151">
        <v>1638</v>
      </c>
      <c r="J31" s="151">
        <v>1679</v>
      </c>
      <c r="K31" s="151">
        <v>1715</v>
      </c>
      <c r="L31" s="151">
        <v>1760</v>
      </c>
    </row>
    <row r="32" spans="1:12" x14ac:dyDescent="0.2">
      <c r="A32" s="11" t="s">
        <v>66</v>
      </c>
      <c r="B32" s="151">
        <v>1076</v>
      </c>
      <c r="C32" s="151">
        <v>1145</v>
      </c>
      <c r="D32" s="151">
        <v>1214</v>
      </c>
      <c r="E32" s="151">
        <v>1259</v>
      </c>
      <c r="F32" s="151">
        <v>1276</v>
      </c>
      <c r="G32" s="151">
        <v>1307</v>
      </c>
      <c r="H32" s="151">
        <v>1323</v>
      </c>
      <c r="I32" s="151">
        <v>1317</v>
      </c>
      <c r="J32" s="151">
        <v>1150</v>
      </c>
      <c r="K32" s="151">
        <v>1174</v>
      </c>
      <c r="L32" s="151">
        <v>1194</v>
      </c>
    </row>
    <row r="33" spans="1:12" x14ac:dyDescent="0.2">
      <c r="A33" s="11" t="s">
        <v>67</v>
      </c>
      <c r="B33" s="151">
        <v>563</v>
      </c>
      <c r="C33" s="151">
        <v>598</v>
      </c>
      <c r="D33" s="151">
        <v>630</v>
      </c>
      <c r="E33" s="151">
        <v>654</v>
      </c>
      <c r="F33" s="151">
        <v>664</v>
      </c>
      <c r="G33" s="151">
        <v>674</v>
      </c>
      <c r="H33" s="151">
        <v>679</v>
      </c>
      <c r="I33" s="151">
        <v>662</v>
      </c>
      <c r="J33" s="151">
        <v>502</v>
      </c>
      <c r="K33" s="151">
        <v>515</v>
      </c>
      <c r="L33" s="151">
        <v>529</v>
      </c>
    </row>
    <row r="34" spans="1:12" x14ac:dyDescent="0.2">
      <c r="A34" s="11" t="s">
        <v>68</v>
      </c>
      <c r="B34" s="151">
        <v>753</v>
      </c>
      <c r="C34" s="151">
        <v>799</v>
      </c>
      <c r="D34" s="151">
        <v>845</v>
      </c>
      <c r="E34" s="151">
        <v>884</v>
      </c>
      <c r="F34" s="151">
        <v>912</v>
      </c>
      <c r="G34" s="151">
        <v>941</v>
      </c>
      <c r="H34" s="151">
        <v>962</v>
      </c>
      <c r="I34" s="151">
        <v>943</v>
      </c>
      <c r="J34" s="151">
        <v>767</v>
      </c>
      <c r="K34" s="151">
        <v>799</v>
      </c>
      <c r="L34" s="151">
        <v>826</v>
      </c>
    </row>
    <row r="35" spans="1:12" x14ac:dyDescent="0.2">
      <c r="A35" s="11" t="s">
        <v>69</v>
      </c>
      <c r="B35" s="151">
        <v>208</v>
      </c>
      <c r="C35" s="151">
        <v>218</v>
      </c>
      <c r="D35" s="151">
        <v>228</v>
      </c>
      <c r="E35" s="151">
        <v>237</v>
      </c>
      <c r="F35" s="151">
        <v>245</v>
      </c>
      <c r="G35" s="151">
        <v>253</v>
      </c>
      <c r="H35" s="151">
        <v>260</v>
      </c>
      <c r="I35" s="151">
        <v>241</v>
      </c>
      <c r="J35" s="151">
        <v>156</v>
      </c>
      <c r="K35" s="151">
        <v>155</v>
      </c>
      <c r="L35" s="151">
        <v>154</v>
      </c>
    </row>
    <row r="36" spans="1:12" x14ac:dyDescent="0.2">
      <c r="A36" s="17" t="s">
        <v>70</v>
      </c>
      <c r="B36" s="129">
        <v>128</v>
      </c>
      <c r="C36" s="129">
        <v>86</v>
      </c>
      <c r="D36" s="129" t="s">
        <v>0</v>
      </c>
      <c r="E36" s="129" t="s">
        <v>0</v>
      </c>
      <c r="F36" s="129" t="s">
        <v>0</v>
      </c>
      <c r="G36" s="129" t="s">
        <v>0</v>
      </c>
      <c r="H36" s="129" t="s">
        <v>0</v>
      </c>
      <c r="I36" s="129" t="s">
        <v>0</v>
      </c>
      <c r="J36" s="129" t="s">
        <v>0</v>
      </c>
      <c r="K36" s="129" t="s">
        <v>0</v>
      </c>
      <c r="L36" s="129" t="s">
        <v>0</v>
      </c>
    </row>
  </sheetData>
  <phoneticPr fontId="21" type="noConversion"/>
  <pageMargins left="0.78740157480314965" right="0.78740157480314965" top="0.98425196850393704" bottom="0.98425196850393704" header="0.51181102362204722" footer="0.51181102362204722"/>
  <pageSetup paperSize="9" scale="68" orientation="landscape" r:id="rId1"/>
  <headerFooter alignWithMargins="0"/>
  <ignoredErrors>
    <ignoredError sqref="L6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61"/>
  <sheetViews>
    <sheetView topLeftCell="A10" zoomScaleNormal="100" workbookViewId="0">
      <selection activeCell="A31" sqref="A31"/>
    </sheetView>
  </sheetViews>
  <sheetFormatPr defaultColWidth="11.42578125" defaultRowHeight="12.75" x14ac:dyDescent="0.2"/>
  <cols>
    <col min="1" max="1" width="68.42578125" customWidth="1"/>
    <col min="2" max="4" width="12.5703125" bestFit="1" customWidth="1"/>
    <col min="5" max="7" width="12.140625" bestFit="1" customWidth="1"/>
    <col min="8" max="10" width="12.5703125" bestFit="1" customWidth="1"/>
  </cols>
  <sheetData>
    <row r="3" spans="1:12" x14ac:dyDescent="0.2">
      <c r="A3" s="180" t="s">
        <v>42</v>
      </c>
      <c r="H3" s="93"/>
      <c r="I3" s="93"/>
    </row>
    <row r="4" spans="1:12" x14ac:dyDescent="0.2">
      <c r="A4" s="7"/>
      <c r="B4" s="2">
        <v>2005</v>
      </c>
      <c r="C4" s="2">
        <v>2006</v>
      </c>
      <c r="D4" s="2">
        <v>2007</v>
      </c>
      <c r="E4" s="2">
        <v>2008</v>
      </c>
      <c r="F4" s="2">
        <v>2009</v>
      </c>
      <c r="G4" s="2">
        <v>2010</v>
      </c>
      <c r="H4" s="2">
        <v>2011</v>
      </c>
      <c r="I4" s="2">
        <v>2012</v>
      </c>
      <c r="J4" s="2">
        <v>2013</v>
      </c>
      <c r="K4" s="2">
        <v>2014</v>
      </c>
      <c r="L4" s="2">
        <v>2015</v>
      </c>
    </row>
    <row r="5" spans="1:12" x14ac:dyDescent="0.2">
      <c r="A5" s="70" t="s">
        <v>71</v>
      </c>
      <c r="B5" s="150">
        <v>149</v>
      </c>
      <c r="C5" s="150">
        <v>147</v>
      </c>
      <c r="D5" s="150">
        <v>149</v>
      </c>
      <c r="E5" s="150">
        <v>149</v>
      </c>
      <c r="F5" s="150">
        <v>149</v>
      </c>
      <c r="G5" s="150">
        <v>145</v>
      </c>
      <c r="H5" s="150">
        <v>142</v>
      </c>
      <c r="I5" s="150">
        <v>138</v>
      </c>
      <c r="J5" s="150">
        <f>SUM(J6:J8)</f>
        <v>137</v>
      </c>
      <c r="K5" s="150">
        <f>SUM(K6:K8)</f>
        <v>137</v>
      </c>
      <c r="L5" s="150">
        <v>134</v>
      </c>
    </row>
    <row r="6" spans="1:12" x14ac:dyDescent="0.2">
      <c r="A6" s="18" t="s">
        <v>72</v>
      </c>
      <c r="B6" s="151">
        <v>126</v>
      </c>
      <c r="C6" s="151">
        <v>124</v>
      </c>
      <c r="D6" s="151">
        <v>123</v>
      </c>
      <c r="E6" s="151">
        <v>121</v>
      </c>
      <c r="F6" s="151">
        <v>118</v>
      </c>
      <c r="G6" s="151">
        <v>113</v>
      </c>
      <c r="H6" s="151">
        <v>111</v>
      </c>
      <c r="I6" s="151">
        <v>109</v>
      </c>
      <c r="J6" s="151">
        <v>107</v>
      </c>
      <c r="K6" s="151">
        <v>106</v>
      </c>
      <c r="L6" s="151">
        <v>104</v>
      </c>
    </row>
    <row r="7" spans="1:12" x14ac:dyDescent="0.2">
      <c r="A7" s="18" t="s">
        <v>73</v>
      </c>
      <c r="B7" s="151">
        <v>14</v>
      </c>
      <c r="C7" s="151">
        <v>15</v>
      </c>
      <c r="D7" s="151">
        <v>16</v>
      </c>
      <c r="E7" s="151">
        <v>18</v>
      </c>
      <c r="F7" s="151">
        <v>20</v>
      </c>
      <c r="G7" s="151">
        <v>20</v>
      </c>
      <c r="H7" s="151">
        <v>19</v>
      </c>
      <c r="I7" s="151">
        <v>17</v>
      </c>
      <c r="J7" s="151">
        <v>18</v>
      </c>
      <c r="K7" s="151">
        <v>19</v>
      </c>
      <c r="L7" s="151">
        <v>20</v>
      </c>
    </row>
    <row r="8" spans="1:12" x14ac:dyDescent="0.2">
      <c r="A8" s="18" t="s">
        <v>154</v>
      </c>
      <c r="B8" s="151">
        <v>9</v>
      </c>
      <c r="C8" s="151">
        <v>8</v>
      </c>
      <c r="D8" s="151">
        <v>10</v>
      </c>
      <c r="E8" s="151">
        <v>10</v>
      </c>
      <c r="F8" s="151">
        <v>11</v>
      </c>
      <c r="G8" s="151">
        <v>12</v>
      </c>
      <c r="H8" s="151">
        <v>12</v>
      </c>
      <c r="I8" s="151">
        <v>12</v>
      </c>
      <c r="J8" s="151">
        <v>12</v>
      </c>
      <c r="K8" s="151">
        <v>12</v>
      </c>
      <c r="L8" s="151">
        <v>10</v>
      </c>
    </row>
    <row r="9" spans="1:12" x14ac:dyDescent="0.2">
      <c r="A9" s="89" t="s">
        <v>128</v>
      </c>
      <c r="B9" s="154">
        <v>5</v>
      </c>
      <c r="C9" s="154">
        <v>4</v>
      </c>
      <c r="D9" s="154">
        <v>3</v>
      </c>
      <c r="E9" s="154">
        <v>3</v>
      </c>
      <c r="F9" s="154">
        <v>3</v>
      </c>
      <c r="G9" s="154">
        <v>3</v>
      </c>
      <c r="H9" s="154">
        <v>3</v>
      </c>
      <c r="I9" s="154">
        <v>2</v>
      </c>
      <c r="J9" s="154">
        <v>2</v>
      </c>
      <c r="K9" s="154">
        <v>3</v>
      </c>
      <c r="L9" s="154">
        <v>4</v>
      </c>
    </row>
    <row r="10" spans="1:12" x14ac:dyDescent="0.2">
      <c r="B10" s="116"/>
      <c r="C10" s="116"/>
      <c r="L10" s="116"/>
    </row>
    <row r="11" spans="1:12" x14ac:dyDescent="0.2">
      <c r="B11" s="116"/>
      <c r="C11" s="116"/>
      <c r="L11" s="116"/>
    </row>
    <row r="12" spans="1:12" x14ac:dyDescent="0.2">
      <c r="A12" s="180" t="s">
        <v>74</v>
      </c>
      <c r="B12" s="8"/>
      <c r="C12" s="8"/>
      <c r="D12" s="8"/>
      <c r="E12" s="8"/>
      <c r="F12" s="8"/>
      <c r="G12" s="8"/>
      <c r="H12" s="8"/>
      <c r="J12" s="78"/>
      <c r="K12" s="78"/>
      <c r="L12" s="78"/>
    </row>
    <row r="13" spans="1:12" x14ac:dyDescent="0.2">
      <c r="A13" s="7"/>
      <c r="B13" s="19">
        <v>2005</v>
      </c>
      <c r="C13" s="167">
        <v>2006</v>
      </c>
      <c r="D13" s="2">
        <v>2007</v>
      </c>
      <c r="E13" s="2">
        <v>2008</v>
      </c>
      <c r="F13" s="2">
        <v>2009</v>
      </c>
      <c r="G13" s="2">
        <v>2010</v>
      </c>
      <c r="H13" s="2">
        <v>2011</v>
      </c>
      <c r="I13" s="2">
        <v>2012</v>
      </c>
      <c r="J13" s="2">
        <v>2013</v>
      </c>
      <c r="K13" s="2">
        <v>2014</v>
      </c>
      <c r="L13" s="318">
        <v>2015</v>
      </c>
    </row>
    <row r="14" spans="1:12" x14ac:dyDescent="0.2">
      <c r="A14" s="8" t="s">
        <v>75</v>
      </c>
      <c r="B14" s="219">
        <v>3282793</v>
      </c>
      <c r="C14" s="219">
        <v>4009321</v>
      </c>
      <c r="D14" s="219">
        <v>4438137</v>
      </c>
      <c r="E14" s="219">
        <v>4841244</v>
      </c>
      <c r="F14" s="219">
        <v>5251874</v>
      </c>
      <c r="G14" s="219">
        <v>5496535</v>
      </c>
      <c r="H14" s="219">
        <v>5712911</v>
      </c>
      <c r="I14" s="219">
        <v>6020427</v>
      </c>
      <c r="J14" s="219">
        <v>6218674</v>
      </c>
      <c r="K14" s="219">
        <v>6690106</v>
      </c>
      <c r="L14" s="321">
        <v>7213825</v>
      </c>
    </row>
    <row r="15" spans="1:12" x14ac:dyDescent="0.2">
      <c r="A15" s="20" t="s">
        <v>229</v>
      </c>
      <c r="B15" s="218">
        <v>3221839</v>
      </c>
      <c r="C15" s="218">
        <v>3683843</v>
      </c>
      <c r="D15" s="218">
        <v>4089644</v>
      </c>
      <c r="E15" s="218">
        <v>4471351</v>
      </c>
      <c r="F15" s="218">
        <v>4865720</v>
      </c>
      <c r="G15" s="218">
        <v>5097505</v>
      </c>
      <c r="H15" s="218">
        <v>5300353</v>
      </c>
      <c r="I15" s="218">
        <v>5595545</v>
      </c>
      <c r="J15" s="218">
        <v>5759449</v>
      </c>
      <c r="K15" s="218">
        <v>6207945</v>
      </c>
      <c r="L15" s="320">
        <v>6606198</v>
      </c>
    </row>
    <row r="16" spans="1:12" x14ac:dyDescent="0.2">
      <c r="A16" s="20" t="s">
        <v>230</v>
      </c>
      <c r="B16" s="218">
        <v>60954</v>
      </c>
      <c r="C16" s="218">
        <v>325478</v>
      </c>
      <c r="D16" s="218">
        <v>348493</v>
      </c>
      <c r="E16" s="218">
        <v>369893</v>
      </c>
      <c r="F16" s="218">
        <v>386154</v>
      </c>
      <c r="G16" s="218">
        <v>399030</v>
      </c>
      <c r="H16" s="218">
        <v>412558</v>
      </c>
      <c r="I16" s="218">
        <v>424882</v>
      </c>
      <c r="J16" s="218">
        <v>459225</v>
      </c>
      <c r="K16" s="218">
        <v>482161</v>
      </c>
      <c r="L16" s="320">
        <v>607627</v>
      </c>
    </row>
    <row r="17" spans="1:13" x14ac:dyDescent="0.2">
      <c r="A17" s="20"/>
      <c r="B17" s="151"/>
      <c r="C17" s="151"/>
      <c r="D17" s="151"/>
      <c r="E17" s="151"/>
      <c r="F17" s="151"/>
      <c r="G17" s="151"/>
      <c r="H17" s="151"/>
      <c r="I17" s="151"/>
      <c r="J17" s="151"/>
      <c r="K17" s="151"/>
      <c r="L17" s="319"/>
    </row>
    <row r="18" spans="1:13" s="155" customFormat="1" x14ac:dyDescent="0.2">
      <c r="A18" s="8" t="s">
        <v>175</v>
      </c>
      <c r="B18" s="249" t="s">
        <v>228</v>
      </c>
      <c r="C18" s="249" t="s">
        <v>228</v>
      </c>
      <c r="D18" s="249" t="s">
        <v>228</v>
      </c>
      <c r="E18" s="249" t="s">
        <v>228</v>
      </c>
      <c r="F18" s="218" t="s">
        <v>0</v>
      </c>
      <c r="G18" s="218" t="s">
        <v>0</v>
      </c>
      <c r="H18" s="218" t="s">
        <v>0</v>
      </c>
      <c r="I18" s="218" t="s">
        <v>0</v>
      </c>
      <c r="J18" s="219">
        <v>98609</v>
      </c>
      <c r="K18" s="219">
        <v>569028</v>
      </c>
      <c r="L18" s="321">
        <v>675619</v>
      </c>
    </row>
    <row r="19" spans="1:13" s="155" customFormat="1" x14ac:dyDescent="0.2">
      <c r="A19" s="20" t="s">
        <v>231</v>
      </c>
      <c r="B19" s="249" t="s">
        <v>228</v>
      </c>
      <c r="C19" s="249" t="s">
        <v>228</v>
      </c>
      <c r="D19" s="249" t="s">
        <v>228</v>
      </c>
      <c r="E19" s="249" t="s">
        <v>228</v>
      </c>
      <c r="F19" s="218" t="s">
        <v>0</v>
      </c>
      <c r="G19" s="218" t="s">
        <v>0</v>
      </c>
      <c r="H19" s="218" t="s">
        <v>0</v>
      </c>
      <c r="I19" s="218" t="s">
        <v>0</v>
      </c>
      <c r="J19" s="218">
        <v>98609</v>
      </c>
      <c r="K19" s="218">
        <v>560070</v>
      </c>
      <c r="L19" s="320">
        <v>664895</v>
      </c>
    </row>
    <row r="20" spans="1:13" s="155" customFormat="1" x14ac:dyDescent="0.2">
      <c r="A20" s="20" t="s">
        <v>232</v>
      </c>
      <c r="B20" s="249" t="s">
        <v>228</v>
      </c>
      <c r="C20" s="249" t="s">
        <v>228</v>
      </c>
      <c r="D20" s="249" t="s">
        <v>228</v>
      </c>
      <c r="E20" s="249" t="s">
        <v>228</v>
      </c>
      <c r="F20" s="249" t="s">
        <v>228</v>
      </c>
      <c r="G20" s="249" t="s">
        <v>228</v>
      </c>
      <c r="H20" s="249" t="s">
        <v>228</v>
      </c>
      <c r="I20" s="249" t="s">
        <v>228</v>
      </c>
      <c r="J20" s="218" t="s">
        <v>0</v>
      </c>
      <c r="K20" s="218">
        <v>8958</v>
      </c>
      <c r="L20" s="320">
        <v>10724</v>
      </c>
    </row>
    <row r="21" spans="1:13" s="155" customFormat="1" x14ac:dyDescent="0.2">
      <c r="A21" s="20"/>
      <c r="B21" s="249"/>
      <c r="C21" s="249"/>
      <c r="D21" s="249"/>
      <c r="E21" s="249"/>
      <c r="F21" s="249"/>
      <c r="G21" s="249"/>
      <c r="H21" s="249"/>
      <c r="I21" s="249"/>
      <c r="J21" s="218"/>
      <c r="K21" s="218"/>
      <c r="L21" s="320"/>
    </row>
    <row r="22" spans="1:13" ht="12.75" customHeight="1" x14ac:dyDescent="0.2">
      <c r="A22" s="21" t="s">
        <v>233</v>
      </c>
      <c r="B22" s="151" t="s">
        <v>0</v>
      </c>
      <c r="C22" s="151">
        <v>330</v>
      </c>
      <c r="D22" s="151">
        <v>460</v>
      </c>
      <c r="E22" s="151">
        <v>532</v>
      </c>
      <c r="F22" s="151">
        <v>648</v>
      </c>
      <c r="G22" s="151">
        <v>770</v>
      </c>
      <c r="H22" s="151">
        <v>945</v>
      </c>
      <c r="I22" s="151">
        <v>1071</v>
      </c>
      <c r="J22" s="151">
        <v>1220</v>
      </c>
      <c r="K22" s="151">
        <v>1378</v>
      </c>
      <c r="L22" s="319">
        <v>1490</v>
      </c>
    </row>
    <row r="23" spans="1:13" s="155" customFormat="1" ht="12.75" customHeight="1" x14ac:dyDescent="0.2">
      <c r="A23" s="21" t="s">
        <v>234</v>
      </c>
      <c r="B23" s="249" t="s">
        <v>228</v>
      </c>
      <c r="C23" s="249" t="s">
        <v>228</v>
      </c>
      <c r="D23" s="249" t="s">
        <v>228</v>
      </c>
      <c r="E23" s="249" t="s">
        <v>228</v>
      </c>
      <c r="F23" s="249" t="s">
        <v>228</v>
      </c>
      <c r="G23" s="218" t="s">
        <v>0</v>
      </c>
      <c r="H23" s="218" t="s">
        <v>0</v>
      </c>
      <c r="I23" s="151">
        <v>132</v>
      </c>
      <c r="J23" s="151">
        <v>123</v>
      </c>
      <c r="K23" s="151">
        <v>125</v>
      </c>
      <c r="L23" s="319">
        <v>129</v>
      </c>
    </row>
    <row r="24" spans="1:13" ht="12.75" customHeight="1" x14ac:dyDescent="0.2">
      <c r="A24" s="15" t="s">
        <v>235</v>
      </c>
      <c r="B24" s="151" t="s">
        <v>0</v>
      </c>
      <c r="C24" s="151">
        <v>2149356</v>
      </c>
      <c r="D24" s="151">
        <v>2914946</v>
      </c>
      <c r="E24" s="151">
        <v>4074429</v>
      </c>
      <c r="F24" s="151">
        <v>5249722</v>
      </c>
      <c r="G24" s="151">
        <v>6358929</v>
      </c>
      <c r="H24" s="151">
        <v>7932093</v>
      </c>
      <c r="I24" s="151">
        <v>9713391</v>
      </c>
      <c r="J24" s="151">
        <v>12093853</v>
      </c>
      <c r="K24" s="151">
        <v>15304127</v>
      </c>
      <c r="L24" s="319">
        <v>14547500</v>
      </c>
      <c r="M24" s="155"/>
    </row>
    <row r="25" spans="1:13" s="155" customFormat="1" ht="12.75" customHeight="1" x14ac:dyDescent="0.2">
      <c r="A25" s="15" t="s">
        <v>236</v>
      </c>
      <c r="B25" s="249" t="s">
        <v>228</v>
      </c>
      <c r="C25" s="249" t="s">
        <v>228</v>
      </c>
      <c r="D25" s="249" t="s">
        <v>228</v>
      </c>
      <c r="E25" s="249" t="s">
        <v>228</v>
      </c>
      <c r="F25" s="249" t="s">
        <v>228</v>
      </c>
      <c r="G25" s="218" t="s">
        <v>0</v>
      </c>
      <c r="H25" s="218" t="s">
        <v>0</v>
      </c>
      <c r="I25" s="151">
        <v>58278</v>
      </c>
      <c r="J25" s="151">
        <v>84126</v>
      </c>
      <c r="K25" s="151">
        <v>293004</v>
      </c>
      <c r="L25" s="319">
        <v>154165</v>
      </c>
    </row>
    <row r="26" spans="1:13" s="155" customFormat="1" ht="12.75" customHeight="1" x14ac:dyDescent="0.2">
      <c r="A26" s="15" t="s">
        <v>260</v>
      </c>
      <c r="B26" s="249" t="s">
        <v>228</v>
      </c>
      <c r="C26" s="249" t="s">
        <v>228</v>
      </c>
      <c r="D26" s="249" t="s">
        <v>228</v>
      </c>
      <c r="E26" s="249" t="s">
        <v>228</v>
      </c>
      <c r="F26" s="249" t="s">
        <v>228</v>
      </c>
      <c r="G26" s="249" t="s">
        <v>228</v>
      </c>
      <c r="H26" s="218" t="s">
        <v>0</v>
      </c>
      <c r="I26" s="151">
        <v>2005</v>
      </c>
      <c r="J26" s="151">
        <v>7760</v>
      </c>
      <c r="K26" s="151">
        <v>31064</v>
      </c>
      <c r="L26" s="319">
        <v>48927</v>
      </c>
    </row>
    <row r="27" spans="1:13" x14ac:dyDescent="0.2">
      <c r="A27" s="22"/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319"/>
    </row>
    <row r="28" spans="1:13" x14ac:dyDescent="0.2">
      <c r="A28" s="22" t="s">
        <v>76</v>
      </c>
      <c r="B28" s="151" t="s">
        <v>0</v>
      </c>
      <c r="C28" s="218">
        <v>27904</v>
      </c>
      <c r="D28" s="218">
        <v>28707</v>
      </c>
      <c r="E28" s="218">
        <v>29127</v>
      </c>
      <c r="F28" s="218">
        <v>32983</v>
      </c>
      <c r="G28" s="218">
        <v>33466</v>
      </c>
      <c r="H28" s="218">
        <v>26153</v>
      </c>
      <c r="I28" s="218">
        <v>15129</v>
      </c>
      <c r="J28" s="218">
        <v>15963</v>
      </c>
      <c r="K28" s="218">
        <v>16534</v>
      </c>
      <c r="L28" s="320">
        <v>18362</v>
      </c>
    </row>
    <row r="29" spans="1:13" x14ac:dyDescent="0.2">
      <c r="A29" s="23" t="s">
        <v>262</v>
      </c>
      <c r="B29" s="218">
        <v>1453825</v>
      </c>
      <c r="C29" s="218">
        <v>1189770</v>
      </c>
      <c r="D29" s="218">
        <v>1152349</v>
      </c>
      <c r="E29" s="218">
        <v>906957</v>
      </c>
      <c r="F29" s="218">
        <v>810818</v>
      </c>
      <c r="G29" s="218">
        <v>759995</v>
      </c>
      <c r="H29" s="218">
        <v>723867</v>
      </c>
      <c r="I29" s="218">
        <v>681023</v>
      </c>
      <c r="J29" s="218">
        <v>626342</v>
      </c>
      <c r="K29" s="218">
        <v>596126</v>
      </c>
      <c r="L29" s="320">
        <v>508134</v>
      </c>
      <c r="M29" s="155"/>
    </row>
    <row r="30" spans="1:13" x14ac:dyDescent="0.2">
      <c r="A30" s="22" t="s">
        <v>288</v>
      </c>
      <c r="B30" s="218">
        <v>6305218</v>
      </c>
      <c r="C30" s="218">
        <v>7523461</v>
      </c>
      <c r="D30" s="218">
        <v>8544208</v>
      </c>
      <c r="E30" s="218">
        <v>9523732</v>
      </c>
      <c r="F30" s="218">
        <v>10707639</v>
      </c>
      <c r="G30" s="218">
        <v>11933080</v>
      </c>
      <c r="H30" s="218">
        <v>13162659</v>
      </c>
      <c r="I30" s="218">
        <v>14393988</v>
      </c>
      <c r="J30" s="218">
        <v>15597964</v>
      </c>
      <c r="K30" s="218">
        <v>17218355</v>
      </c>
      <c r="L30" s="320">
        <v>18496228</v>
      </c>
    </row>
    <row r="31" spans="1:13" s="155" customFormat="1" x14ac:dyDescent="0.2">
      <c r="A31" s="22"/>
      <c r="B31" s="151"/>
      <c r="C31" s="151"/>
      <c r="D31" s="151"/>
      <c r="E31" s="151"/>
      <c r="F31" s="151"/>
      <c r="G31" s="151"/>
      <c r="H31" s="151"/>
      <c r="I31" s="151"/>
      <c r="J31" s="151"/>
      <c r="K31" s="151"/>
      <c r="L31" s="319"/>
    </row>
    <row r="32" spans="1:13" x14ac:dyDescent="0.2">
      <c r="A32" s="24" t="s">
        <v>237</v>
      </c>
      <c r="B32" s="233">
        <v>8761</v>
      </c>
      <c r="C32" s="233">
        <v>9554</v>
      </c>
      <c r="D32" s="233">
        <v>10373</v>
      </c>
      <c r="E32" s="233">
        <v>11135</v>
      </c>
      <c r="F32" s="233">
        <v>11945</v>
      </c>
      <c r="G32" s="233">
        <v>12619</v>
      </c>
      <c r="H32" s="233">
        <v>13130</v>
      </c>
      <c r="I32" s="233">
        <v>13572</v>
      </c>
      <c r="J32" s="233">
        <v>16417</v>
      </c>
      <c r="K32" s="233">
        <v>15520</v>
      </c>
      <c r="L32" s="323">
        <v>15940</v>
      </c>
    </row>
    <row r="33" spans="1:13" x14ac:dyDescent="0.2">
      <c r="A33" s="25" t="s">
        <v>261</v>
      </c>
      <c r="B33" s="234">
        <v>1243</v>
      </c>
      <c r="C33" s="234">
        <v>1441</v>
      </c>
      <c r="D33" s="234">
        <v>1350</v>
      </c>
      <c r="E33" s="234">
        <v>1170</v>
      </c>
      <c r="F33" s="234">
        <v>1342</v>
      </c>
      <c r="G33" s="234">
        <v>716</v>
      </c>
      <c r="H33" s="234">
        <v>708</v>
      </c>
      <c r="I33" s="234">
        <v>690</v>
      </c>
      <c r="J33" s="234">
        <v>654</v>
      </c>
      <c r="K33" s="234">
        <v>618</v>
      </c>
      <c r="L33" s="322">
        <v>587</v>
      </c>
    </row>
    <row r="34" spans="1:13" s="155" customFormat="1" x14ac:dyDescent="0.2">
      <c r="A34" s="164"/>
      <c r="B34" s="128"/>
      <c r="C34" s="165"/>
      <c r="D34" s="165"/>
      <c r="E34" s="165"/>
      <c r="F34" s="165"/>
      <c r="G34" s="165"/>
      <c r="H34" s="165"/>
      <c r="I34" s="165"/>
      <c r="J34" s="165"/>
      <c r="K34" s="165"/>
      <c r="L34" s="165"/>
    </row>
    <row r="35" spans="1:13" x14ac:dyDescent="0.2">
      <c r="A35" s="27"/>
      <c r="B35" s="28"/>
      <c r="C35" s="28"/>
      <c r="D35" s="28"/>
      <c r="E35" s="28"/>
      <c r="F35" s="28"/>
      <c r="G35" s="27"/>
      <c r="H35" s="27"/>
      <c r="J35" s="78"/>
      <c r="K35" s="78"/>
      <c r="L35" s="78"/>
    </row>
    <row r="36" spans="1:13" x14ac:dyDescent="0.2">
      <c r="A36" s="29" t="s">
        <v>167</v>
      </c>
      <c r="B36" s="30"/>
      <c r="C36" s="30"/>
      <c r="D36" s="30"/>
      <c r="E36" s="30"/>
      <c r="F36" s="30"/>
      <c r="G36" s="30"/>
      <c r="H36" s="30"/>
      <c r="L36" s="116"/>
    </row>
    <row r="37" spans="1:13" x14ac:dyDescent="0.2">
      <c r="A37" s="87"/>
      <c r="B37" s="2">
        <v>2005</v>
      </c>
      <c r="C37" s="2">
        <v>2006</v>
      </c>
      <c r="D37" s="2">
        <v>2007</v>
      </c>
      <c r="E37" s="2">
        <v>2008</v>
      </c>
      <c r="F37" s="2">
        <v>2009</v>
      </c>
      <c r="G37" s="2">
        <v>2010</v>
      </c>
      <c r="H37" s="2">
        <v>2011</v>
      </c>
      <c r="I37" s="2">
        <v>2012</v>
      </c>
      <c r="J37" s="2">
        <v>2013</v>
      </c>
      <c r="K37" s="2">
        <v>2014</v>
      </c>
      <c r="L37" s="2">
        <v>2015</v>
      </c>
    </row>
    <row r="38" spans="1:13" x14ac:dyDescent="0.2">
      <c r="A38" s="31" t="s">
        <v>129</v>
      </c>
      <c r="B38" s="220">
        <v>7872</v>
      </c>
      <c r="C38" s="220">
        <v>9187</v>
      </c>
      <c r="D38" s="220">
        <v>9908</v>
      </c>
      <c r="E38" s="220">
        <v>10629</v>
      </c>
      <c r="F38" s="220">
        <v>11644</v>
      </c>
      <c r="G38" s="220">
        <v>12190</v>
      </c>
      <c r="H38" s="220">
        <v>12313</v>
      </c>
      <c r="I38" s="220">
        <v>12583</v>
      </c>
      <c r="J38" s="220">
        <v>12626</v>
      </c>
      <c r="K38" s="220">
        <v>13698</v>
      </c>
      <c r="L38" s="220">
        <v>14696</v>
      </c>
    </row>
    <row r="39" spans="1:13" x14ac:dyDescent="0.2">
      <c r="A39" s="32" t="s">
        <v>1</v>
      </c>
      <c r="B39" s="221" t="s">
        <v>0</v>
      </c>
      <c r="C39" s="221">
        <v>1235</v>
      </c>
      <c r="D39" s="221">
        <v>2540</v>
      </c>
      <c r="E39" s="221">
        <v>3848</v>
      </c>
      <c r="F39" s="221">
        <v>6516</v>
      </c>
      <c r="G39" s="221">
        <v>10066</v>
      </c>
      <c r="H39" s="221">
        <v>11568</v>
      </c>
      <c r="I39" s="221">
        <v>12029</v>
      </c>
      <c r="J39" s="221">
        <v>11862</v>
      </c>
      <c r="K39" s="221">
        <v>12764</v>
      </c>
      <c r="L39" s="221">
        <v>13807</v>
      </c>
    </row>
    <row r="40" spans="1:13" x14ac:dyDescent="0.2">
      <c r="A40" s="32" t="s">
        <v>2</v>
      </c>
      <c r="B40" s="221" t="s">
        <v>0</v>
      </c>
      <c r="C40" s="221">
        <v>7953</v>
      </c>
      <c r="D40" s="221">
        <v>7368</v>
      </c>
      <c r="E40" s="221">
        <v>6781</v>
      </c>
      <c r="F40" s="221">
        <v>5127</v>
      </c>
      <c r="G40" s="221">
        <v>2124</v>
      </c>
      <c r="H40" s="221">
        <v>745</v>
      </c>
      <c r="I40" s="221">
        <v>553</v>
      </c>
      <c r="J40" s="221">
        <v>761</v>
      </c>
      <c r="K40" s="221">
        <v>928</v>
      </c>
      <c r="L40" s="221">
        <v>883</v>
      </c>
    </row>
    <row r="41" spans="1:13" s="155" customFormat="1" x14ac:dyDescent="0.2">
      <c r="A41" s="32" t="s">
        <v>226</v>
      </c>
      <c r="B41" s="221" t="s">
        <v>0</v>
      </c>
      <c r="C41" s="221" t="s">
        <v>0</v>
      </c>
      <c r="D41" s="221" t="s">
        <v>0</v>
      </c>
      <c r="E41" s="221" t="s">
        <v>0</v>
      </c>
      <c r="F41" s="221" t="s">
        <v>0</v>
      </c>
      <c r="G41" s="221" t="s">
        <v>0</v>
      </c>
      <c r="H41" s="221" t="s">
        <v>0</v>
      </c>
      <c r="I41" s="221" t="s">
        <v>0</v>
      </c>
      <c r="J41" s="221">
        <v>3</v>
      </c>
      <c r="K41" s="221">
        <v>6</v>
      </c>
      <c r="L41" s="221">
        <v>6</v>
      </c>
    </row>
    <row r="42" spans="1:13" x14ac:dyDescent="0.2">
      <c r="A42" s="248"/>
      <c r="B42" s="152"/>
      <c r="C42" s="152"/>
      <c r="D42" s="152"/>
      <c r="E42" s="152"/>
      <c r="F42" s="152"/>
      <c r="G42" s="152"/>
      <c r="H42" s="152"/>
      <c r="I42" s="152"/>
      <c r="J42" s="152"/>
      <c r="K42" s="152"/>
      <c r="L42" s="152"/>
    </row>
    <row r="43" spans="1:13" x14ac:dyDescent="0.2">
      <c r="A43" s="29" t="s">
        <v>130</v>
      </c>
      <c r="B43" s="150">
        <v>12449</v>
      </c>
      <c r="C43" s="150">
        <v>14169</v>
      </c>
      <c r="D43" s="150">
        <v>15335</v>
      </c>
      <c r="E43" s="150">
        <v>16772</v>
      </c>
      <c r="F43" s="150">
        <v>17837</v>
      </c>
      <c r="G43" s="150">
        <v>19015</v>
      </c>
      <c r="H43" s="150">
        <v>19447</v>
      </c>
      <c r="I43" s="150">
        <v>19795</v>
      </c>
      <c r="J43" s="150">
        <v>20289</v>
      </c>
      <c r="K43" s="150">
        <v>21988</v>
      </c>
      <c r="L43" s="325">
        <v>23457</v>
      </c>
    </row>
    <row r="44" spans="1:13" x14ac:dyDescent="0.2">
      <c r="A44" s="10" t="s">
        <v>77</v>
      </c>
      <c r="B44" s="150">
        <v>9107</v>
      </c>
      <c r="C44" s="150">
        <v>10138</v>
      </c>
      <c r="D44" s="150">
        <v>10519</v>
      </c>
      <c r="E44" s="150">
        <v>11899</v>
      </c>
      <c r="F44" s="150">
        <v>11789</v>
      </c>
      <c r="G44" s="150">
        <v>12968</v>
      </c>
      <c r="H44" s="150">
        <v>13564</v>
      </c>
      <c r="I44" s="150">
        <v>13620</v>
      </c>
      <c r="J44" s="150">
        <v>14449</v>
      </c>
      <c r="K44" s="150">
        <v>15650</v>
      </c>
      <c r="L44" s="325">
        <v>16552</v>
      </c>
    </row>
    <row r="45" spans="1:13" x14ac:dyDescent="0.2">
      <c r="A45" s="33" t="s">
        <v>3</v>
      </c>
      <c r="B45" s="151">
        <v>4893.875</v>
      </c>
      <c r="C45" s="151">
        <v>5537</v>
      </c>
      <c r="D45" s="151">
        <v>5569</v>
      </c>
      <c r="E45" s="151">
        <v>6218</v>
      </c>
      <c r="F45" s="151">
        <v>6057</v>
      </c>
      <c r="G45" s="151">
        <v>6620</v>
      </c>
      <c r="H45" s="151">
        <v>6897</v>
      </c>
      <c r="I45" s="151">
        <v>6945</v>
      </c>
      <c r="J45" s="151">
        <v>7332</v>
      </c>
      <c r="K45" s="151">
        <v>7931</v>
      </c>
      <c r="L45" s="326">
        <v>8377</v>
      </c>
    </row>
    <row r="46" spans="1:13" x14ac:dyDescent="0.2">
      <c r="A46" s="34" t="s">
        <v>93</v>
      </c>
      <c r="B46" s="151">
        <v>4214</v>
      </c>
      <c r="C46" s="151">
        <v>4601</v>
      </c>
      <c r="D46" s="151">
        <v>4949</v>
      </c>
      <c r="E46" s="151">
        <v>5681</v>
      </c>
      <c r="F46" s="151">
        <v>5732</v>
      </c>
      <c r="G46" s="151">
        <v>6349</v>
      </c>
      <c r="H46" s="151">
        <v>6667</v>
      </c>
      <c r="I46" s="151">
        <v>6675</v>
      </c>
      <c r="J46" s="151">
        <v>7117</v>
      </c>
      <c r="K46" s="151">
        <v>7719</v>
      </c>
      <c r="L46" s="326">
        <v>8175</v>
      </c>
    </row>
    <row r="47" spans="1:13" ht="12.75" customHeight="1" x14ac:dyDescent="0.2">
      <c r="A47" s="35" t="s">
        <v>92</v>
      </c>
      <c r="B47" s="220">
        <v>451</v>
      </c>
      <c r="C47" s="220">
        <v>478</v>
      </c>
      <c r="D47" s="220">
        <v>522</v>
      </c>
      <c r="E47" s="220">
        <v>535</v>
      </c>
      <c r="F47" s="220">
        <v>542</v>
      </c>
      <c r="G47" s="220">
        <v>528</v>
      </c>
      <c r="H47" s="220">
        <v>593</v>
      </c>
      <c r="I47" s="220">
        <v>572</v>
      </c>
      <c r="J47" s="220">
        <v>569</v>
      </c>
      <c r="K47" s="220">
        <v>557</v>
      </c>
      <c r="L47" s="220">
        <v>470</v>
      </c>
    </row>
    <row r="48" spans="1:13" x14ac:dyDescent="0.2">
      <c r="A48" s="148" t="s">
        <v>78</v>
      </c>
      <c r="B48" s="219">
        <v>2891</v>
      </c>
      <c r="C48" s="219">
        <v>3553</v>
      </c>
      <c r="D48" s="219">
        <v>4294</v>
      </c>
      <c r="E48" s="219">
        <v>4338</v>
      </c>
      <c r="F48" s="219">
        <v>5506</v>
      </c>
      <c r="G48" s="219">
        <v>5519</v>
      </c>
      <c r="H48" s="219">
        <v>5290</v>
      </c>
      <c r="I48" s="219">
        <v>5603</v>
      </c>
      <c r="J48" s="219">
        <v>5054</v>
      </c>
      <c r="K48" s="219">
        <v>5504</v>
      </c>
      <c r="L48" s="329">
        <v>6157</v>
      </c>
      <c r="M48" s="93"/>
    </row>
    <row r="49" spans="1:12" x14ac:dyDescent="0.2">
      <c r="A49" s="36" t="s">
        <v>4</v>
      </c>
      <c r="B49" s="218">
        <v>546</v>
      </c>
      <c r="C49" s="218">
        <v>548</v>
      </c>
      <c r="D49" s="218">
        <v>647</v>
      </c>
      <c r="E49" s="218">
        <v>625</v>
      </c>
      <c r="F49" s="218">
        <v>629</v>
      </c>
      <c r="G49" s="218">
        <v>642</v>
      </c>
      <c r="H49" s="218">
        <v>662</v>
      </c>
      <c r="I49" s="218">
        <v>630</v>
      </c>
      <c r="J49" s="218">
        <v>600</v>
      </c>
      <c r="K49" s="218">
        <v>635</v>
      </c>
      <c r="L49" s="327">
        <v>609</v>
      </c>
    </row>
    <row r="50" spans="1:12" x14ac:dyDescent="0.2">
      <c r="A50" s="34" t="s">
        <v>93</v>
      </c>
      <c r="B50" s="218">
        <v>2345</v>
      </c>
      <c r="C50" s="218">
        <v>3005</v>
      </c>
      <c r="D50" s="218">
        <v>3647</v>
      </c>
      <c r="E50" s="218">
        <v>3713</v>
      </c>
      <c r="F50" s="218">
        <v>4877</v>
      </c>
      <c r="G50" s="218">
        <v>4877</v>
      </c>
      <c r="H50" s="218">
        <v>4628</v>
      </c>
      <c r="I50" s="218">
        <v>4973</v>
      </c>
      <c r="J50" s="218">
        <v>4454</v>
      </c>
      <c r="K50" s="218">
        <v>4869</v>
      </c>
      <c r="L50" s="327">
        <v>5549</v>
      </c>
    </row>
    <row r="51" spans="1:12" s="155" customFormat="1" x14ac:dyDescent="0.2">
      <c r="A51" s="166" t="s">
        <v>180</v>
      </c>
      <c r="B51" s="150" t="s">
        <v>0</v>
      </c>
      <c r="C51" s="150" t="s">
        <v>0</v>
      </c>
      <c r="D51" s="150" t="s">
        <v>0</v>
      </c>
      <c r="E51" s="150" t="s">
        <v>0</v>
      </c>
      <c r="F51" s="150" t="s">
        <v>0</v>
      </c>
      <c r="G51" s="150" t="s">
        <v>0</v>
      </c>
      <c r="H51" s="150" t="s">
        <v>0</v>
      </c>
      <c r="I51" s="150" t="s">
        <v>0</v>
      </c>
      <c r="J51" s="150">
        <v>218</v>
      </c>
      <c r="K51" s="150">
        <v>277</v>
      </c>
      <c r="L51" s="325">
        <v>278</v>
      </c>
    </row>
    <row r="52" spans="1:12" x14ac:dyDescent="0.2">
      <c r="A52" s="22"/>
      <c r="B52" s="153"/>
      <c r="C52" s="153"/>
      <c r="D52" s="153"/>
      <c r="E52" s="153"/>
      <c r="F52" s="153"/>
      <c r="G52" s="153"/>
      <c r="H52" s="153"/>
      <c r="I52" s="153"/>
      <c r="J52" s="153"/>
      <c r="K52" s="153"/>
      <c r="L52" s="153"/>
    </row>
    <row r="53" spans="1:12" x14ac:dyDescent="0.2">
      <c r="A53" s="37" t="s">
        <v>131</v>
      </c>
      <c r="B53" s="219">
        <v>96591</v>
      </c>
      <c r="C53" s="219">
        <v>100021</v>
      </c>
      <c r="D53" s="219">
        <v>109821</v>
      </c>
      <c r="E53" s="219">
        <v>119953</v>
      </c>
      <c r="F53" s="219">
        <v>122359</v>
      </c>
      <c r="G53" s="219">
        <v>125684</v>
      </c>
      <c r="H53" s="219">
        <v>130397</v>
      </c>
      <c r="I53" s="219">
        <v>138034</v>
      </c>
      <c r="J53" s="219">
        <v>141980</v>
      </c>
      <c r="K53" s="219">
        <f>SUM(K54:K55)</f>
        <v>149817</v>
      </c>
      <c r="L53" s="329">
        <v>154707</v>
      </c>
    </row>
    <row r="54" spans="1:12" x14ac:dyDescent="0.2">
      <c r="A54" s="153" t="s">
        <v>79</v>
      </c>
      <c r="B54" s="219">
        <v>2184</v>
      </c>
      <c r="C54" s="219">
        <v>2250</v>
      </c>
      <c r="D54" s="219">
        <v>2272</v>
      </c>
      <c r="E54" s="219">
        <v>2283</v>
      </c>
      <c r="F54" s="219">
        <v>2253</v>
      </c>
      <c r="G54" s="219">
        <v>2193</v>
      </c>
      <c r="H54" s="219">
        <v>2194</v>
      </c>
      <c r="I54" s="219">
        <v>2157</v>
      </c>
      <c r="J54" s="219">
        <v>2096</v>
      </c>
      <c r="K54" s="219">
        <v>2033</v>
      </c>
      <c r="L54" s="329">
        <v>1950</v>
      </c>
    </row>
    <row r="55" spans="1:12" x14ac:dyDescent="0.2">
      <c r="A55" s="39" t="s">
        <v>80</v>
      </c>
      <c r="B55" s="219">
        <v>94407</v>
      </c>
      <c r="C55" s="219">
        <v>97771</v>
      </c>
      <c r="D55" s="219">
        <v>107549</v>
      </c>
      <c r="E55" s="219">
        <v>117670</v>
      </c>
      <c r="F55" s="219">
        <v>120106</v>
      </c>
      <c r="G55" s="219">
        <v>123491</v>
      </c>
      <c r="H55" s="219">
        <v>128203</v>
      </c>
      <c r="I55" s="219">
        <v>135877</v>
      </c>
      <c r="J55" s="219">
        <v>139884</v>
      </c>
      <c r="K55" s="219">
        <v>147784</v>
      </c>
      <c r="L55" s="329">
        <v>152757</v>
      </c>
    </row>
    <row r="56" spans="1:12" x14ac:dyDescent="0.2">
      <c r="A56" s="40" t="s">
        <v>135</v>
      </c>
      <c r="B56" s="151">
        <v>66786</v>
      </c>
      <c r="C56" s="151">
        <v>74303</v>
      </c>
      <c r="D56" s="151">
        <v>75460</v>
      </c>
      <c r="E56" s="151">
        <v>77804</v>
      </c>
      <c r="F56" s="151">
        <v>77892</v>
      </c>
      <c r="G56" s="151" t="s">
        <v>0</v>
      </c>
      <c r="H56" s="151" t="s">
        <v>0</v>
      </c>
      <c r="I56" s="151" t="s">
        <v>0</v>
      </c>
      <c r="J56" s="151" t="s">
        <v>0</v>
      </c>
      <c r="K56" s="151" t="s">
        <v>0</v>
      </c>
      <c r="L56" s="326" t="s">
        <v>0</v>
      </c>
    </row>
    <row r="57" spans="1:12" x14ac:dyDescent="0.2">
      <c r="A57" s="40" t="s">
        <v>81</v>
      </c>
      <c r="B57" s="151">
        <v>27621</v>
      </c>
      <c r="C57" s="151">
        <v>23468</v>
      </c>
      <c r="D57" s="151">
        <v>32089</v>
      </c>
      <c r="E57" s="151">
        <v>39866</v>
      </c>
      <c r="F57" s="151">
        <v>42214</v>
      </c>
      <c r="G57" s="151" t="s">
        <v>0</v>
      </c>
      <c r="H57" s="151" t="s">
        <v>0</v>
      </c>
      <c r="I57" s="151" t="s">
        <v>0</v>
      </c>
      <c r="J57" s="151" t="s">
        <v>0</v>
      </c>
      <c r="K57" s="151" t="s">
        <v>0</v>
      </c>
      <c r="L57" s="326" t="s">
        <v>0</v>
      </c>
    </row>
    <row r="58" spans="1:12" x14ac:dyDescent="0.2">
      <c r="A58" s="41"/>
      <c r="B58" s="151"/>
      <c r="C58" s="151"/>
      <c r="D58" s="151"/>
      <c r="E58" s="151"/>
      <c r="F58" s="151"/>
      <c r="G58" s="151"/>
      <c r="H58" s="151"/>
      <c r="I58" s="151"/>
      <c r="J58" s="151"/>
      <c r="K58" s="151"/>
      <c r="L58" s="326"/>
    </row>
    <row r="59" spans="1:12" ht="12.75" customHeight="1" x14ac:dyDescent="0.2">
      <c r="A59" s="204" t="s">
        <v>151</v>
      </c>
      <c r="B59" s="222">
        <v>73242</v>
      </c>
      <c r="C59" s="222">
        <v>78656</v>
      </c>
      <c r="D59" s="222">
        <v>85490</v>
      </c>
      <c r="E59" s="222">
        <v>94708</v>
      </c>
      <c r="F59" s="222">
        <v>96152</v>
      </c>
      <c r="G59" s="222">
        <v>97722</v>
      </c>
      <c r="H59" s="222">
        <v>100758</v>
      </c>
      <c r="I59" s="222">
        <v>105726</v>
      </c>
      <c r="J59" s="222">
        <v>110282</v>
      </c>
      <c r="K59" s="222">
        <v>111401</v>
      </c>
      <c r="L59" s="328">
        <v>114227</v>
      </c>
    </row>
    <row r="60" spans="1:12" x14ac:dyDescent="0.2">
      <c r="A60" s="193"/>
    </row>
    <row r="61" spans="1:12" x14ac:dyDescent="0.2">
      <c r="A61" s="193"/>
    </row>
  </sheetData>
  <phoneticPr fontId="21" type="noConversion"/>
  <pageMargins left="0.78740157480314965" right="0.78740157480314965" top="0.98425196850393704" bottom="0.98425196850393704" header="0.51181102362204722" footer="0.51181102362204722"/>
  <pageSetup paperSize="9" scale="75" fitToHeight="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7"/>
  <sheetViews>
    <sheetView workbookViewId="0">
      <selection activeCell="A18" sqref="A18"/>
    </sheetView>
  </sheetViews>
  <sheetFormatPr defaultColWidth="11.42578125" defaultRowHeight="12.75" x14ac:dyDescent="0.2"/>
  <cols>
    <col min="1" max="1" width="62" style="79" customWidth="1"/>
    <col min="2" max="4" width="11.7109375" style="79" bestFit="1" customWidth="1"/>
    <col min="5" max="7" width="11.42578125" style="79"/>
    <col min="8" max="8" width="11.42578125" style="85"/>
    <col min="9" max="14" width="11.42578125" style="79"/>
    <col min="15" max="15" width="11.7109375" style="79" bestFit="1" customWidth="1"/>
    <col min="16" max="16384" width="11.42578125" style="79"/>
  </cols>
  <sheetData>
    <row r="1" spans="1:17" ht="12" customHeight="1" x14ac:dyDescent="0.2"/>
    <row r="2" spans="1:17" ht="12" customHeight="1" x14ac:dyDescent="0.2"/>
    <row r="3" spans="1:17" ht="12" customHeight="1" x14ac:dyDescent="0.2">
      <c r="A3" s="8" t="s">
        <v>82</v>
      </c>
      <c r="B3" s="26"/>
      <c r="C3" s="26"/>
      <c r="D3" s="26"/>
      <c r="E3" s="26"/>
      <c r="F3" s="26"/>
      <c r="G3" s="26"/>
    </row>
    <row r="4" spans="1:17" ht="12" customHeight="1" x14ac:dyDescent="0.2">
      <c r="A4" s="42"/>
      <c r="B4" s="167">
        <v>2005</v>
      </c>
      <c r="C4" s="167">
        <v>2006</v>
      </c>
      <c r="D4" s="167">
        <v>2007</v>
      </c>
      <c r="E4" s="167">
        <v>2008</v>
      </c>
      <c r="F4" s="167">
        <v>2009</v>
      </c>
      <c r="G4" s="167">
        <v>2010</v>
      </c>
      <c r="H4" s="330">
        <v>2011</v>
      </c>
      <c r="I4" s="330">
        <v>2012</v>
      </c>
      <c r="J4" s="330">
        <v>2013</v>
      </c>
      <c r="K4" s="330">
        <v>2014</v>
      </c>
      <c r="L4" s="330">
        <v>2015</v>
      </c>
      <c r="M4" s="82"/>
      <c r="N4" s="82"/>
      <c r="O4" s="82"/>
    </row>
    <row r="5" spans="1:17" ht="12" customHeight="1" x14ac:dyDescent="0.2">
      <c r="A5" s="43" t="s">
        <v>107</v>
      </c>
      <c r="B5" s="181">
        <v>1235.5</v>
      </c>
      <c r="C5" s="181">
        <v>1342.9</v>
      </c>
      <c r="D5" s="181">
        <v>1478</v>
      </c>
      <c r="E5" s="181">
        <v>1604.3</v>
      </c>
      <c r="F5" s="181">
        <v>1701.4</v>
      </c>
      <c r="G5" s="181">
        <v>1837.1</v>
      </c>
      <c r="H5" s="331">
        <v>1976.1</v>
      </c>
      <c r="I5" s="331">
        <v>2137.6999999999998</v>
      </c>
      <c r="J5" s="331">
        <v>2286.6</v>
      </c>
      <c r="K5" s="331">
        <v>2451.3000000000002</v>
      </c>
      <c r="L5" s="331">
        <v>2610</v>
      </c>
      <c r="M5" s="82"/>
      <c r="N5" s="82"/>
      <c r="O5" s="82"/>
    </row>
    <row r="6" spans="1:17" ht="12" customHeight="1" x14ac:dyDescent="0.2">
      <c r="A6" s="44" t="s">
        <v>83</v>
      </c>
      <c r="B6" s="181">
        <v>480.4</v>
      </c>
      <c r="C6" s="181">
        <v>491.2</v>
      </c>
      <c r="D6" s="181">
        <v>512.4</v>
      </c>
      <c r="E6" s="181">
        <v>528.29999999999995</v>
      </c>
      <c r="F6" s="181">
        <v>541.6</v>
      </c>
      <c r="G6" s="181">
        <v>563.4</v>
      </c>
      <c r="H6" s="331">
        <v>575.29999999999995</v>
      </c>
      <c r="I6" s="331">
        <v>597.20000000000005</v>
      </c>
      <c r="J6" s="331">
        <v>615.70000000000005</v>
      </c>
      <c r="K6" s="331">
        <v>633.9</v>
      </c>
      <c r="L6" s="331">
        <v>658.3</v>
      </c>
      <c r="M6" s="82"/>
      <c r="N6" s="82"/>
      <c r="O6" s="82"/>
    </row>
    <row r="7" spans="1:17" ht="12" customHeight="1" x14ac:dyDescent="0.2">
      <c r="A7" s="11" t="s">
        <v>7</v>
      </c>
      <c r="B7" s="161">
        <v>411.80500000000001</v>
      </c>
      <c r="C7" s="161">
        <v>437.4</v>
      </c>
      <c r="D7" s="161">
        <v>462.3</v>
      </c>
      <c r="E7" s="161">
        <v>483.9</v>
      </c>
      <c r="F7" s="161">
        <v>503.6</v>
      </c>
      <c r="G7" s="161">
        <v>533.5</v>
      </c>
      <c r="H7" s="332">
        <v>550</v>
      </c>
      <c r="I7" s="332">
        <v>575.1</v>
      </c>
      <c r="J7" s="332">
        <v>596.1</v>
      </c>
      <c r="K7" s="332">
        <v>616.9</v>
      </c>
      <c r="L7" s="332">
        <v>643.29999999999995</v>
      </c>
      <c r="M7" s="82"/>
      <c r="N7" s="82"/>
      <c r="O7" s="82"/>
    </row>
    <row r="8" spans="1:17" ht="12" customHeight="1" x14ac:dyDescent="0.2">
      <c r="A8" s="11" t="s">
        <v>5</v>
      </c>
      <c r="B8" s="161">
        <v>68.599999999999994</v>
      </c>
      <c r="C8" s="161">
        <v>53.8</v>
      </c>
      <c r="D8" s="161">
        <v>50.2</v>
      </c>
      <c r="E8" s="161">
        <v>44.5</v>
      </c>
      <c r="F8" s="161">
        <v>38.1</v>
      </c>
      <c r="G8" s="161">
        <v>29.9</v>
      </c>
      <c r="H8" s="332">
        <v>25.3</v>
      </c>
      <c r="I8" s="332">
        <v>22.1</v>
      </c>
      <c r="J8" s="332">
        <v>19.600000000000001</v>
      </c>
      <c r="K8" s="332">
        <v>17</v>
      </c>
      <c r="L8" s="332">
        <v>15</v>
      </c>
      <c r="M8" s="82"/>
      <c r="N8" s="82"/>
      <c r="O8" s="82"/>
    </row>
    <row r="9" spans="1:17" ht="12" customHeight="1" x14ac:dyDescent="0.2">
      <c r="A9" s="10" t="s">
        <v>6</v>
      </c>
      <c r="B9" s="181">
        <v>754.2</v>
      </c>
      <c r="C9" s="181">
        <v>851</v>
      </c>
      <c r="D9" s="181">
        <v>965.1</v>
      </c>
      <c r="E9" s="181">
        <v>1075.5999999999999</v>
      </c>
      <c r="F9" s="181">
        <v>1159.5</v>
      </c>
      <c r="G9" s="181">
        <v>1273.5</v>
      </c>
      <c r="H9" s="331">
        <v>1400.6</v>
      </c>
      <c r="I9" s="331">
        <v>1540.4</v>
      </c>
      <c r="J9" s="331">
        <v>1670.8</v>
      </c>
      <c r="K9" s="331">
        <v>1817.3</v>
      </c>
      <c r="L9" s="331">
        <v>1951.6</v>
      </c>
      <c r="M9" s="82"/>
      <c r="N9" s="82"/>
      <c r="O9" s="82"/>
    </row>
    <row r="10" spans="1:17" ht="12" customHeight="1" x14ac:dyDescent="0.2">
      <c r="A10" s="45" t="s">
        <v>7</v>
      </c>
      <c r="B10" s="161">
        <v>737.9</v>
      </c>
      <c r="C10" s="161">
        <v>830.7</v>
      </c>
      <c r="D10" s="161">
        <v>960.3</v>
      </c>
      <c r="E10" s="161">
        <v>1073.2</v>
      </c>
      <c r="F10" s="161">
        <v>1157.7</v>
      </c>
      <c r="G10" s="161">
        <v>1271.8</v>
      </c>
      <c r="H10" s="332">
        <v>1398.9</v>
      </c>
      <c r="I10" s="332">
        <v>1538.3</v>
      </c>
      <c r="J10" s="332">
        <v>1668.8</v>
      </c>
      <c r="K10" s="332">
        <v>1815.3</v>
      </c>
      <c r="L10" s="332">
        <v>1949.2</v>
      </c>
      <c r="M10" s="82"/>
      <c r="N10" s="82"/>
      <c r="O10" s="82"/>
    </row>
    <row r="11" spans="1:17" ht="12" customHeight="1" x14ac:dyDescent="0.2">
      <c r="A11" s="46" t="s">
        <v>8</v>
      </c>
      <c r="B11" s="161">
        <v>16.3</v>
      </c>
      <c r="C11" s="161">
        <v>20.399999999999999</v>
      </c>
      <c r="D11" s="161">
        <v>4.8</v>
      </c>
      <c r="E11" s="161">
        <v>2.4</v>
      </c>
      <c r="F11" s="161">
        <v>1.9</v>
      </c>
      <c r="G11" s="161">
        <v>1.7</v>
      </c>
      <c r="H11" s="332">
        <v>1.8</v>
      </c>
      <c r="I11" s="332">
        <v>2.1</v>
      </c>
      <c r="J11" s="332">
        <v>2</v>
      </c>
      <c r="K11" s="332">
        <v>2.1</v>
      </c>
      <c r="L11" s="332">
        <v>2.5</v>
      </c>
      <c r="M11" s="82"/>
      <c r="N11" s="82"/>
      <c r="O11" s="82"/>
    </row>
    <row r="12" spans="1:17" ht="12" customHeight="1" x14ac:dyDescent="0.2">
      <c r="A12" s="13" t="s">
        <v>9</v>
      </c>
      <c r="B12" s="162">
        <v>0.84499999999999997</v>
      </c>
      <c r="C12" s="162">
        <v>0.7</v>
      </c>
      <c r="D12" s="162">
        <v>0.5</v>
      </c>
      <c r="E12" s="162">
        <v>0.4</v>
      </c>
      <c r="F12" s="162">
        <v>0.3</v>
      </c>
      <c r="G12" s="162">
        <v>0.2</v>
      </c>
      <c r="H12" s="333">
        <v>0.2</v>
      </c>
      <c r="I12" s="333">
        <v>0.1</v>
      </c>
      <c r="J12" s="333">
        <v>0.1</v>
      </c>
      <c r="K12" s="333">
        <v>0.1</v>
      </c>
      <c r="L12" s="333">
        <v>0.1</v>
      </c>
      <c r="M12" s="82"/>
      <c r="N12" s="82"/>
      <c r="O12" s="82"/>
    </row>
    <row r="13" spans="1:17" ht="12" customHeight="1" x14ac:dyDescent="0.2">
      <c r="A13" s="47"/>
      <c r="D13" s="48"/>
      <c r="E13" s="48"/>
      <c r="F13" s="48"/>
      <c r="G13" s="48"/>
      <c r="H13" s="48"/>
      <c r="I13"/>
      <c r="J13"/>
      <c r="K13" s="82"/>
      <c r="L13" s="82"/>
      <c r="M13" s="82"/>
      <c r="N13" s="82"/>
      <c r="O13" s="82"/>
      <c r="P13" s="82"/>
      <c r="Q13" s="82"/>
    </row>
    <row r="14" spans="1:17" ht="12" customHeight="1" x14ac:dyDescent="0.2">
      <c r="A14" s="22"/>
      <c r="D14" s="38"/>
      <c r="E14" s="38"/>
      <c r="F14" s="38"/>
      <c r="G14" s="38"/>
      <c r="H14" s="38"/>
      <c r="I14" s="38"/>
      <c r="J14" s="85"/>
      <c r="K14" s="82"/>
      <c r="L14" s="82"/>
      <c r="M14" s="82"/>
      <c r="N14" s="82"/>
      <c r="O14" s="82"/>
      <c r="P14" s="82"/>
      <c r="Q14" s="82"/>
    </row>
    <row r="15" spans="1:17" ht="12" customHeight="1" x14ac:dyDescent="0.2">
      <c r="A15" s="180" t="s">
        <v>84</v>
      </c>
      <c r="D15" s="49"/>
      <c r="E15" s="49"/>
      <c r="F15" s="49"/>
      <c r="G15" s="26"/>
      <c r="H15" s="49"/>
      <c r="I15" s="85"/>
      <c r="J15" s="82"/>
      <c r="K15" s="82"/>
      <c r="L15" s="82"/>
      <c r="M15" s="82"/>
      <c r="N15" s="82"/>
      <c r="O15" s="82"/>
      <c r="P15" s="82"/>
      <c r="Q15" s="82"/>
    </row>
    <row r="16" spans="1:17" ht="12" customHeight="1" x14ac:dyDescent="0.2">
      <c r="A16" s="7"/>
      <c r="B16" s="167">
        <v>2005</v>
      </c>
      <c r="C16" s="167">
        <v>2006</v>
      </c>
      <c r="D16" s="167">
        <v>2007</v>
      </c>
      <c r="E16" s="167">
        <v>2008</v>
      </c>
      <c r="F16" s="167">
        <v>2009</v>
      </c>
      <c r="G16" s="167">
        <v>2010</v>
      </c>
      <c r="H16" s="334">
        <v>2011</v>
      </c>
      <c r="I16" s="334">
        <v>2012</v>
      </c>
      <c r="J16" s="334">
        <v>2013</v>
      </c>
      <c r="K16" s="334">
        <v>2014</v>
      </c>
      <c r="L16" s="334">
        <v>2015</v>
      </c>
    </row>
    <row r="17" spans="1:15" ht="12" customHeight="1" x14ac:dyDescent="0.2">
      <c r="A17" s="180" t="s">
        <v>107</v>
      </c>
      <c r="B17" s="181">
        <v>480.4</v>
      </c>
      <c r="C17" s="181">
        <v>491.2</v>
      </c>
      <c r="D17" s="181">
        <v>512.4</v>
      </c>
      <c r="E17" s="181">
        <v>528.29999999999995</v>
      </c>
      <c r="F17" s="181">
        <v>541.6</v>
      </c>
      <c r="G17" s="181">
        <v>563.4</v>
      </c>
      <c r="H17" s="335">
        <v>575.29999999999995</v>
      </c>
      <c r="I17" s="335">
        <v>597.20000000000005</v>
      </c>
      <c r="J17" s="335">
        <v>615.70000000000005</v>
      </c>
      <c r="K17" s="335">
        <v>633.9</v>
      </c>
      <c r="L17" s="335">
        <v>658.3</v>
      </c>
    </row>
    <row r="18" spans="1:15" ht="12" customHeight="1" x14ac:dyDescent="0.2">
      <c r="A18" s="10" t="s">
        <v>173</v>
      </c>
      <c r="B18" s="181">
        <v>431.6</v>
      </c>
      <c r="C18" s="181">
        <v>441.3</v>
      </c>
      <c r="D18" s="181">
        <v>455.1</v>
      </c>
      <c r="E18" s="181">
        <v>468.8</v>
      </c>
      <c r="F18" s="181">
        <v>476</v>
      </c>
      <c r="G18" s="181">
        <v>492.7</v>
      </c>
      <c r="H18" s="335">
        <v>499.3</v>
      </c>
      <c r="I18" s="335">
        <v>514.70000000000005</v>
      </c>
      <c r="J18" s="335">
        <v>528</v>
      </c>
      <c r="K18" s="335">
        <v>538.9</v>
      </c>
      <c r="L18" s="335">
        <v>556.1</v>
      </c>
    </row>
    <row r="19" spans="1:15" ht="12" customHeight="1" x14ac:dyDescent="0.2">
      <c r="A19" s="51" t="s">
        <v>10</v>
      </c>
      <c r="B19" s="181">
        <v>371.9</v>
      </c>
      <c r="C19" s="181">
        <v>395.6</v>
      </c>
      <c r="D19" s="181">
        <v>412.7</v>
      </c>
      <c r="E19" s="181">
        <v>430.5</v>
      </c>
      <c r="F19" s="181">
        <v>443.6</v>
      </c>
      <c r="G19" s="181">
        <v>467.1</v>
      </c>
      <c r="H19" s="335">
        <v>477.1</v>
      </c>
      <c r="I19" s="335">
        <v>495.4</v>
      </c>
      <c r="J19" s="335">
        <v>510.8</v>
      </c>
      <c r="K19" s="335">
        <v>524.1</v>
      </c>
      <c r="L19" s="335">
        <v>543.4</v>
      </c>
    </row>
    <row r="20" spans="1:15" ht="12" customHeight="1" x14ac:dyDescent="0.2">
      <c r="A20" s="52" t="s">
        <v>11</v>
      </c>
      <c r="B20" s="161">
        <v>95.8</v>
      </c>
      <c r="C20" s="161">
        <v>51.5</v>
      </c>
      <c r="D20" s="161">
        <v>46.1</v>
      </c>
      <c r="E20" s="161">
        <v>43.2</v>
      </c>
      <c r="F20" s="161">
        <v>44.1</v>
      </c>
      <c r="G20" s="161">
        <v>44.9</v>
      </c>
      <c r="H20" s="336">
        <v>47.1</v>
      </c>
      <c r="I20" s="336">
        <v>14.5</v>
      </c>
      <c r="J20" s="336">
        <v>14.5</v>
      </c>
      <c r="K20" s="336">
        <v>15.7</v>
      </c>
      <c r="L20" s="336">
        <v>15.1</v>
      </c>
    </row>
    <row r="21" spans="1:15" ht="12" customHeight="1" x14ac:dyDescent="0.2">
      <c r="A21" s="52" t="s">
        <v>12</v>
      </c>
      <c r="B21" s="161">
        <v>227.8</v>
      </c>
      <c r="C21" s="161">
        <v>293.60000000000002</v>
      </c>
      <c r="D21" s="161">
        <v>318.8</v>
      </c>
      <c r="E21" s="161">
        <v>340.4</v>
      </c>
      <c r="F21" s="161">
        <v>349.6</v>
      </c>
      <c r="G21" s="161">
        <v>371.3</v>
      </c>
      <c r="H21" s="336">
        <v>378.1</v>
      </c>
      <c r="I21" s="336">
        <v>427.1</v>
      </c>
      <c r="J21" s="336">
        <v>435.8</v>
      </c>
      <c r="K21" s="336">
        <v>440.8</v>
      </c>
      <c r="L21" s="336">
        <v>455.1</v>
      </c>
    </row>
    <row r="22" spans="1:15" ht="12" customHeight="1" x14ac:dyDescent="0.2">
      <c r="A22" s="53" t="s">
        <v>85</v>
      </c>
      <c r="B22" s="161">
        <v>131.80000000000001</v>
      </c>
      <c r="C22" s="161">
        <v>144</v>
      </c>
      <c r="D22" s="161">
        <v>154.19999999999999</v>
      </c>
      <c r="E22" s="161">
        <v>171.2</v>
      </c>
      <c r="F22" s="161">
        <v>205.2</v>
      </c>
      <c r="G22" s="161">
        <v>220</v>
      </c>
      <c r="H22" s="336">
        <v>229.6</v>
      </c>
      <c r="I22" s="336">
        <v>243</v>
      </c>
      <c r="J22" s="336">
        <v>251.9</v>
      </c>
      <c r="K22" s="336">
        <v>250.9</v>
      </c>
      <c r="L22" s="336">
        <v>258.5</v>
      </c>
    </row>
    <row r="23" spans="1:15" ht="12" customHeight="1" x14ac:dyDescent="0.2">
      <c r="A23" s="53" t="s">
        <v>86</v>
      </c>
      <c r="B23" s="161">
        <v>96</v>
      </c>
      <c r="C23" s="161">
        <v>149.6</v>
      </c>
      <c r="D23" s="161">
        <v>164.6</v>
      </c>
      <c r="E23" s="161">
        <v>169.2</v>
      </c>
      <c r="F23" s="161">
        <v>144.4</v>
      </c>
      <c r="G23" s="161">
        <v>151.4</v>
      </c>
      <c r="H23" s="336">
        <v>148.4</v>
      </c>
      <c r="I23" s="336">
        <v>184.1</v>
      </c>
      <c r="J23" s="336">
        <v>183.8</v>
      </c>
      <c r="K23" s="336">
        <v>189.9</v>
      </c>
      <c r="L23" s="336">
        <v>196.6</v>
      </c>
    </row>
    <row r="24" spans="1:15" ht="12" customHeight="1" x14ac:dyDescent="0.2">
      <c r="A24" s="52" t="s">
        <v>45</v>
      </c>
      <c r="B24" s="250" t="s">
        <v>228</v>
      </c>
      <c r="C24" s="250" t="s">
        <v>228</v>
      </c>
      <c r="D24" s="250" t="s">
        <v>228</v>
      </c>
      <c r="E24" s="250" t="s">
        <v>228</v>
      </c>
      <c r="F24" s="142">
        <v>0.1</v>
      </c>
      <c r="G24" s="142">
        <v>0.2</v>
      </c>
      <c r="H24" s="142">
        <v>0.8</v>
      </c>
      <c r="I24" s="142">
        <v>3.3</v>
      </c>
      <c r="J24" s="142">
        <v>9</v>
      </c>
      <c r="K24" s="142">
        <v>15.4</v>
      </c>
      <c r="L24" s="142">
        <v>20.100000000000001</v>
      </c>
    </row>
    <row r="25" spans="1:15" ht="12" customHeight="1" x14ac:dyDescent="0.2">
      <c r="A25" s="53" t="s">
        <v>87</v>
      </c>
      <c r="B25" s="250" t="s">
        <v>228</v>
      </c>
      <c r="C25" s="250" t="s">
        <v>228</v>
      </c>
      <c r="D25" s="250" t="s">
        <v>228</v>
      </c>
      <c r="E25" s="250" t="s">
        <v>228</v>
      </c>
      <c r="F25" s="142">
        <v>0.1</v>
      </c>
      <c r="G25" s="142">
        <v>0.2</v>
      </c>
      <c r="H25" s="142">
        <v>0.8</v>
      </c>
      <c r="I25" s="142">
        <v>3.3</v>
      </c>
      <c r="J25" s="142">
        <v>8.9</v>
      </c>
      <c r="K25" s="142">
        <v>15.2</v>
      </c>
      <c r="L25" s="142">
        <v>20</v>
      </c>
    </row>
    <row r="26" spans="1:15" ht="12" customHeight="1" x14ac:dyDescent="0.2">
      <c r="A26" s="53" t="s">
        <v>88</v>
      </c>
      <c r="B26" s="250" t="s">
        <v>228</v>
      </c>
      <c r="C26" s="250" t="s">
        <v>228</v>
      </c>
      <c r="D26" s="250" t="s">
        <v>228</v>
      </c>
      <c r="E26" s="250" t="s">
        <v>228</v>
      </c>
      <c r="F26" s="250" t="s">
        <v>228</v>
      </c>
      <c r="G26" s="250" t="s">
        <v>228</v>
      </c>
      <c r="H26" s="337" t="s">
        <v>228</v>
      </c>
      <c r="I26" s="337">
        <v>0</v>
      </c>
      <c r="J26" s="337">
        <v>0.1</v>
      </c>
      <c r="K26" s="337">
        <v>0.2</v>
      </c>
      <c r="L26" s="337">
        <v>0.1</v>
      </c>
    </row>
    <row r="27" spans="1:15" ht="12" customHeight="1" x14ac:dyDescent="0.2">
      <c r="A27" s="52" t="s">
        <v>13</v>
      </c>
      <c r="B27" s="161">
        <v>21.8</v>
      </c>
      <c r="C27" s="161">
        <v>16.899999999999999</v>
      </c>
      <c r="D27" s="161">
        <v>13.9</v>
      </c>
      <c r="E27" s="161">
        <v>12.2</v>
      </c>
      <c r="F27" s="161">
        <v>12.7</v>
      </c>
      <c r="G27" s="161">
        <v>11.1</v>
      </c>
      <c r="H27" s="336">
        <v>9.6999999999999993</v>
      </c>
      <c r="I27" s="336">
        <v>8.6</v>
      </c>
      <c r="J27" s="336">
        <v>7.6</v>
      </c>
      <c r="K27" s="336">
        <v>6.6</v>
      </c>
      <c r="L27" s="336">
        <v>5.7</v>
      </c>
      <c r="O27" s="344"/>
    </row>
    <row r="28" spans="1:15" ht="12" customHeight="1" x14ac:dyDescent="0.2">
      <c r="A28" s="52" t="s">
        <v>111</v>
      </c>
      <c r="B28" s="161">
        <v>26.4</v>
      </c>
      <c r="C28" s="161">
        <v>33.6</v>
      </c>
      <c r="D28" s="161">
        <v>33.799999999999997</v>
      </c>
      <c r="E28" s="161">
        <v>34.700000000000003</v>
      </c>
      <c r="F28" s="161">
        <v>37.1</v>
      </c>
      <c r="G28" s="161">
        <v>39.5</v>
      </c>
      <c r="H28" s="336">
        <v>41.5</v>
      </c>
      <c r="I28" s="336">
        <v>41.9</v>
      </c>
      <c r="J28" s="336">
        <v>43.9</v>
      </c>
      <c r="K28" s="336">
        <v>45.7</v>
      </c>
      <c r="L28" s="336">
        <v>47.4</v>
      </c>
      <c r="O28" s="344"/>
    </row>
    <row r="29" spans="1:15" ht="12" customHeight="1" x14ac:dyDescent="0.2">
      <c r="A29" s="51" t="s">
        <v>14</v>
      </c>
      <c r="B29" s="181">
        <v>59.8</v>
      </c>
      <c r="C29" s="181">
        <v>45.7</v>
      </c>
      <c r="D29" s="181">
        <v>42.4</v>
      </c>
      <c r="E29" s="181">
        <v>38.299999999999997</v>
      </c>
      <c r="F29" s="181">
        <v>32.4</v>
      </c>
      <c r="G29" s="181">
        <v>25.6</v>
      </c>
      <c r="H29" s="335">
        <v>22.1</v>
      </c>
      <c r="I29" s="335">
        <v>19.3</v>
      </c>
      <c r="J29" s="335">
        <v>17.2</v>
      </c>
      <c r="K29" s="335">
        <v>14.8</v>
      </c>
      <c r="L29" s="335">
        <v>12.7</v>
      </c>
    </row>
    <row r="30" spans="1:15" ht="12" customHeight="1" x14ac:dyDescent="0.2">
      <c r="A30" s="54" t="s">
        <v>15</v>
      </c>
      <c r="B30" s="161">
        <v>2.6</v>
      </c>
      <c r="C30" s="161">
        <v>1</v>
      </c>
      <c r="D30" s="161">
        <v>1.7</v>
      </c>
      <c r="E30" s="161">
        <v>1.3</v>
      </c>
      <c r="F30" s="161">
        <v>1.2</v>
      </c>
      <c r="G30" s="161">
        <v>0.9</v>
      </c>
      <c r="H30" s="336">
        <v>0.7</v>
      </c>
      <c r="I30" s="336">
        <v>0.6</v>
      </c>
      <c r="J30" s="336">
        <v>0.5</v>
      </c>
      <c r="K30" s="336">
        <v>0.5</v>
      </c>
      <c r="L30" s="336">
        <v>0.4</v>
      </c>
    </row>
    <row r="31" spans="1:15" ht="12" customHeight="1" x14ac:dyDescent="0.2">
      <c r="A31" s="52" t="s">
        <v>16</v>
      </c>
      <c r="B31" s="161">
        <v>38</v>
      </c>
      <c r="C31" s="161">
        <v>32.6</v>
      </c>
      <c r="D31" s="161">
        <v>29</v>
      </c>
      <c r="E31" s="161">
        <v>26.1</v>
      </c>
      <c r="F31" s="161">
        <v>23.8</v>
      </c>
      <c r="G31" s="161">
        <v>19.899999999999999</v>
      </c>
      <c r="H31" s="336">
        <v>17.7</v>
      </c>
      <c r="I31" s="336">
        <v>15.7</v>
      </c>
      <c r="J31" s="336">
        <v>14</v>
      </c>
      <c r="K31" s="336">
        <v>12.2</v>
      </c>
      <c r="L31" s="336">
        <v>10.5</v>
      </c>
    </row>
    <row r="32" spans="1:15" ht="12" customHeight="1" x14ac:dyDescent="0.2">
      <c r="A32" s="52" t="s">
        <v>238</v>
      </c>
      <c r="B32" s="161">
        <v>19.2</v>
      </c>
      <c r="C32" s="161">
        <v>12.1</v>
      </c>
      <c r="D32" s="161">
        <v>11.7</v>
      </c>
      <c r="E32" s="161">
        <v>10.9</v>
      </c>
      <c r="F32" s="161">
        <v>7.4</v>
      </c>
      <c r="G32" s="161">
        <v>4.8</v>
      </c>
      <c r="H32" s="336">
        <v>3.8</v>
      </c>
      <c r="I32" s="336">
        <v>3</v>
      </c>
      <c r="J32" s="336">
        <v>2.6</v>
      </c>
      <c r="K32" s="336">
        <v>2.1</v>
      </c>
      <c r="L32" s="336">
        <v>1.7</v>
      </c>
    </row>
    <row r="33" spans="1:15" ht="12" customHeight="1" x14ac:dyDescent="0.2">
      <c r="A33" s="56" t="s">
        <v>89</v>
      </c>
      <c r="B33" s="184">
        <v>39.9</v>
      </c>
      <c r="C33" s="184">
        <v>41.8</v>
      </c>
      <c r="D33" s="184">
        <v>49.6</v>
      </c>
      <c r="E33" s="184">
        <v>53.4</v>
      </c>
      <c r="F33" s="184">
        <v>59.9</v>
      </c>
      <c r="G33" s="184">
        <v>66.400000000000006</v>
      </c>
      <c r="H33" s="338">
        <v>72.8</v>
      </c>
      <c r="I33" s="338">
        <v>79.7</v>
      </c>
      <c r="J33" s="338">
        <v>85.2</v>
      </c>
      <c r="K33" s="338">
        <v>92.8</v>
      </c>
      <c r="L33" s="338">
        <v>99.9</v>
      </c>
    </row>
    <row r="34" spans="1:15" ht="12" customHeight="1" x14ac:dyDescent="0.2">
      <c r="A34" s="57" t="s">
        <v>239</v>
      </c>
      <c r="B34" s="225">
        <v>8.9</v>
      </c>
      <c r="C34" s="225">
        <v>8</v>
      </c>
      <c r="D34" s="225">
        <v>7.8</v>
      </c>
      <c r="E34" s="225">
        <v>6.2</v>
      </c>
      <c r="F34" s="225">
        <v>5.7</v>
      </c>
      <c r="G34" s="225">
        <v>4.3</v>
      </c>
      <c r="H34" s="339">
        <v>3.2</v>
      </c>
      <c r="I34" s="339">
        <v>2.8</v>
      </c>
      <c r="J34" s="339">
        <v>2.4</v>
      </c>
      <c r="K34" s="339">
        <v>2.2000000000000002</v>
      </c>
      <c r="L34" s="339">
        <v>2.2999999999999998</v>
      </c>
    </row>
    <row r="35" spans="1:15" ht="12" customHeight="1" x14ac:dyDescent="0.2">
      <c r="A35" s="427"/>
      <c r="B35" s="428"/>
      <c r="C35" s="428"/>
      <c r="D35" s="428"/>
      <c r="E35" s="428"/>
      <c r="F35" s="428"/>
      <c r="G35" s="428"/>
    </row>
    <row r="36" spans="1:15" ht="12" customHeight="1" x14ac:dyDescent="0.2">
      <c r="A36" s="41"/>
      <c r="B36" s="58"/>
      <c r="C36" s="58"/>
      <c r="D36" s="58"/>
      <c r="E36" s="58"/>
      <c r="F36" s="59"/>
      <c r="G36" s="58"/>
    </row>
    <row r="37" spans="1:15" ht="12" customHeight="1" x14ac:dyDescent="0.2">
      <c r="A37" s="58" t="s">
        <v>181</v>
      </c>
      <c r="B37" s="58"/>
      <c r="C37" s="58"/>
      <c r="D37" s="58"/>
      <c r="E37" s="58"/>
      <c r="F37" s="59"/>
      <c r="G37" s="58"/>
      <c r="I37" s="82"/>
      <c r="J37" s="82"/>
      <c r="K37" s="82"/>
      <c r="L37" s="82"/>
    </row>
    <row r="38" spans="1:15" ht="12" customHeight="1" x14ac:dyDescent="0.2">
      <c r="A38" s="60"/>
      <c r="B38" s="19">
        <v>2005</v>
      </c>
      <c r="C38" s="19">
        <v>2006</v>
      </c>
      <c r="D38" s="19">
        <v>2007</v>
      </c>
      <c r="E38" s="19">
        <v>2008</v>
      </c>
      <c r="F38" s="19">
        <v>2009</v>
      </c>
      <c r="G38" s="19">
        <v>2010</v>
      </c>
      <c r="H38" s="19">
        <v>2011</v>
      </c>
      <c r="I38" s="19">
        <v>2012</v>
      </c>
      <c r="J38" s="19">
        <v>2013</v>
      </c>
      <c r="K38" s="19">
        <v>2014</v>
      </c>
      <c r="L38" s="19">
        <v>2015</v>
      </c>
    </row>
    <row r="39" spans="1:15" ht="12" customHeight="1" x14ac:dyDescent="0.2">
      <c r="A39" s="252" t="s">
        <v>155</v>
      </c>
      <c r="B39" s="131">
        <v>862.2</v>
      </c>
      <c r="C39" s="131">
        <v>957.6</v>
      </c>
      <c r="D39" s="131">
        <v>1070.7</v>
      </c>
      <c r="E39" s="131">
        <v>1182</v>
      </c>
      <c r="F39" s="131">
        <v>1259.7</v>
      </c>
      <c r="G39" s="131">
        <v>1368.8</v>
      </c>
      <c r="H39" s="131">
        <v>1492.2</v>
      </c>
      <c r="I39" s="131">
        <v>1627.3</v>
      </c>
      <c r="J39" s="131">
        <v>1752.3</v>
      </c>
      <c r="K39" s="131">
        <v>1892.8</v>
      </c>
      <c r="L39" s="131">
        <v>2020.7</v>
      </c>
      <c r="M39" s="235"/>
      <c r="N39" s="243"/>
      <c r="O39" s="243"/>
    </row>
    <row r="40" spans="1:15" ht="12" customHeight="1" x14ac:dyDescent="0.2">
      <c r="A40" s="253" t="s">
        <v>17</v>
      </c>
      <c r="B40" s="131">
        <v>754.5</v>
      </c>
      <c r="C40" s="131">
        <v>851</v>
      </c>
      <c r="D40" s="131">
        <v>965.1</v>
      </c>
      <c r="E40" s="131">
        <v>1075.5999999999999</v>
      </c>
      <c r="F40" s="131">
        <v>1159.5</v>
      </c>
      <c r="G40" s="131">
        <v>1273.5</v>
      </c>
      <c r="H40" s="131">
        <v>1400.6</v>
      </c>
      <c r="I40" s="131">
        <v>1540.4</v>
      </c>
      <c r="J40" s="131">
        <v>1670.8</v>
      </c>
      <c r="K40" s="131">
        <v>1817.3</v>
      </c>
      <c r="L40" s="131">
        <v>1951.6</v>
      </c>
      <c r="M40" s="235"/>
      <c r="N40" s="243"/>
      <c r="O40" s="243"/>
    </row>
    <row r="41" spans="1:15" ht="12" customHeight="1" x14ac:dyDescent="0.2">
      <c r="A41" s="254" t="s">
        <v>90</v>
      </c>
      <c r="B41" s="133">
        <v>618.5</v>
      </c>
      <c r="C41" s="133">
        <v>769.1</v>
      </c>
      <c r="D41" s="133">
        <v>887.4</v>
      </c>
      <c r="E41" s="133">
        <v>1002.4</v>
      </c>
      <c r="F41" s="133">
        <v>1088.5</v>
      </c>
      <c r="G41" s="133">
        <v>1208.3</v>
      </c>
      <c r="H41" s="133">
        <v>1340.1</v>
      </c>
      <c r="I41" s="133">
        <v>1484.5</v>
      </c>
      <c r="J41" s="133">
        <v>1619.7</v>
      </c>
      <c r="K41" s="133">
        <v>1771.2</v>
      </c>
      <c r="L41" s="133">
        <v>1910.2</v>
      </c>
      <c r="M41" s="236"/>
      <c r="N41" s="243"/>
      <c r="O41" s="243"/>
    </row>
    <row r="42" spans="1:15" ht="12" customHeight="1" x14ac:dyDescent="0.2">
      <c r="A42" s="255" t="s">
        <v>18</v>
      </c>
      <c r="B42" s="133">
        <v>135.93875</v>
      </c>
      <c r="C42" s="133">
        <v>81.900000000000006</v>
      </c>
      <c r="D42" s="133">
        <v>77.7</v>
      </c>
      <c r="E42" s="133">
        <v>73.2</v>
      </c>
      <c r="F42" s="133">
        <v>71.099999999999994</v>
      </c>
      <c r="G42" s="133">
        <v>65.2</v>
      </c>
      <c r="H42" s="133">
        <v>60.6</v>
      </c>
      <c r="I42" s="133">
        <v>55.9</v>
      </c>
      <c r="J42" s="133">
        <v>51.1</v>
      </c>
      <c r="K42" s="133">
        <v>46.2</v>
      </c>
      <c r="L42" s="133">
        <v>41.5</v>
      </c>
      <c r="M42" s="387"/>
      <c r="N42" s="243"/>
      <c r="O42" s="243"/>
    </row>
    <row r="43" spans="1:15" ht="12" customHeight="1" x14ac:dyDescent="0.2">
      <c r="A43" s="253" t="s">
        <v>91</v>
      </c>
      <c r="B43" s="132">
        <v>107.8</v>
      </c>
      <c r="C43" s="132">
        <v>106.6</v>
      </c>
      <c r="D43" s="132">
        <v>105.6</v>
      </c>
      <c r="E43" s="132">
        <v>106.4</v>
      </c>
      <c r="F43" s="132">
        <v>100.1</v>
      </c>
      <c r="G43" s="132">
        <v>95.3</v>
      </c>
      <c r="H43" s="132">
        <v>91.5</v>
      </c>
      <c r="I43" s="132">
        <v>86.9</v>
      </c>
      <c r="J43" s="132">
        <v>81.5</v>
      </c>
      <c r="K43" s="132">
        <v>75.5</v>
      </c>
      <c r="L43" s="132">
        <v>69.099999999999994</v>
      </c>
      <c r="M43" s="235"/>
      <c r="N43" s="243"/>
      <c r="O43" s="243"/>
    </row>
    <row r="44" spans="1:15" ht="12" customHeight="1" x14ac:dyDescent="0.2">
      <c r="A44" s="256"/>
      <c r="B44" s="131"/>
      <c r="C44" s="131"/>
      <c r="D44" s="131"/>
      <c r="E44" s="131"/>
      <c r="F44" s="131"/>
      <c r="G44" s="131"/>
      <c r="H44" s="131"/>
      <c r="I44" s="131"/>
      <c r="J44" s="131"/>
      <c r="K44" s="131"/>
      <c r="L44" s="131"/>
      <c r="M44" s="238"/>
      <c r="N44" s="243"/>
      <c r="O44" s="243"/>
    </row>
    <row r="45" spans="1:15" ht="12" customHeight="1" x14ac:dyDescent="0.2">
      <c r="A45" s="257" t="s">
        <v>112</v>
      </c>
      <c r="B45" s="90">
        <v>862.2</v>
      </c>
      <c r="C45" s="90">
        <v>957.6</v>
      </c>
      <c r="D45" s="90">
        <v>1070.5999999999999</v>
      </c>
      <c r="E45" s="90">
        <v>1181.9000000000001</v>
      </c>
      <c r="F45" s="90">
        <v>1259.7</v>
      </c>
      <c r="G45" s="90">
        <v>1368.8</v>
      </c>
      <c r="H45" s="90">
        <v>1492.2</v>
      </c>
      <c r="I45" s="90">
        <v>1627.3</v>
      </c>
      <c r="J45" s="90">
        <v>1752.3</v>
      </c>
      <c r="K45" s="90">
        <v>1892.8</v>
      </c>
      <c r="L45" s="90">
        <v>2020.6</v>
      </c>
      <c r="M45" s="239"/>
      <c r="N45" s="243"/>
      <c r="O45" s="243"/>
    </row>
    <row r="46" spans="1:15" ht="12" customHeight="1" x14ac:dyDescent="0.2">
      <c r="A46" s="253" t="s">
        <v>77</v>
      </c>
      <c r="B46" s="90">
        <v>809.23500000000001</v>
      </c>
      <c r="C46" s="90">
        <v>904.2</v>
      </c>
      <c r="D46" s="90">
        <v>1001.3</v>
      </c>
      <c r="E46" s="90">
        <v>1102.8</v>
      </c>
      <c r="F46" s="90">
        <v>1172.0999999999999</v>
      </c>
      <c r="G46" s="90">
        <v>1270.5999999999999</v>
      </c>
      <c r="H46" s="90">
        <v>1375.4</v>
      </c>
      <c r="I46" s="90">
        <v>1487.7</v>
      </c>
      <c r="J46" s="90">
        <v>1589.2</v>
      </c>
      <c r="K46" s="90">
        <v>1709.9</v>
      </c>
      <c r="L46" s="90">
        <v>1820.1</v>
      </c>
      <c r="M46" s="401"/>
      <c r="N46" s="243"/>
      <c r="O46" s="383"/>
    </row>
    <row r="47" spans="1:15" ht="12" customHeight="1" x14ac:dyDescent="0.2">
      <c r="A47" s="258" t="s">
        <v>3</v>
      </c>
      <c r="B47" s="172">
        <v>745.7</v>
      </c>
      <c r="C47" s="172">
        <v>817.4</v>
      </c>
      <c r="D47" s="172">
        <v>896.1</v>
      </c>
      <c r="E47" s="172">
        <v>987.7</v>
      </c>
      <c r="F47" s="172">
        <v>1045</v>
      </c>
      <c r="G47" s="172">
        <v>1123.5999999999999</v>
      </c>
      <c r="H47" s="172">
        <v>1207.7</v>
      </c>
      <c r="I47" s="172">
        <v>1299.0999999999999</v>
      </c>
      <c r="J47" s="172">
        <v>1366.8</v>
      </c>
      <c r="K47" s="172">
        <v>1452.7</v>
      </c>
      <c r="L47" s="172">
        <v>1526.4</v>
      </c>
      <c r="M47" s="382"/>
      <c r="N47" s="243"/>
      <c r="O47" s="243"/>
    </row>
    <row r="48" spans="1:15" ht="12" customHeight="1" x14ac:dyDescent="0.2">
      <c r="A48" s="258" t="s">
        <v>93</v>
      </c>
      <c r="B48" s="137">
        <v>63.534999999999997</v>
      </c>
      <c r="C48" s="137">
        <v>86.8</v>
      </c>
      <c r="D48" s="137">
        <v>105.3</v>
      </c>
      <c r="E48" s="137">
        <v>115.1</v>
      </c>
      <c r="F48" s="137">
        <v>127.1</v>
      </c>
      <c r="G48" s="137">
        <v>146.9</v>
      </c>
      <c r="H48" s="137">
        <v>167.7</v>
      </c>
      <c r="I48" s="137">
        <v>188.6</v>
      </c>
      <c r="J48" s="137">
        <v>222.3</v>
      </c>
      <c r="K48" s="137">
        <v>257.2</v>
      </c>
      <c r="L48" s="137">
        <v>293.8</v>
      </c>
      <c r="M48" s="240"/>
      <c r="N48" s="240"/>
      <c r="O48" s="383"/>
    </row>
    <row r="49" spans="1:15" ht="12" customHeight="1" x14ac:dyDescent="0.2">
      <c r="A49" s="259" t="s">
        <v>92</v>
      </c>
      <c r="B49" s="138">
        <v>19.100000000000001</v>
      </c>
      <c r="C49" s="138">
        <v>17.7</v>
      </c>
      <c r="D49" s="138">
        <v>20.5</v>
      </c>
      <c r="E49" s="138">
        <v>22.6</v>
      </c>
      <c r="F49" s="138">
        <v>21.4</v>
      </c>
      <c r="G49" s="138">
        <v>19.100000000000001</v>
      </c>
      <c r="H49" s="138">
        <v>19.5</v>
      </c>
      <c r="I49" s="138">
        <v>20.8</v>
      </c>
      <c r="J49" s="138">
        <v>21</v>
      </c>
      <c r="K49" s="138">
        <v>21.6</v>
      </c>
      <c r="L49" s="138">
        <v>20.2</v>
      </c>
      <c r="M49" s="402"/>
      <c r="N49" s="243"/>
      <c r="O49" s="243"/>
    </row>
    <row r="50" spans="1:15" ht="12" customHeight="1" x14ac:dyDescent="0.2">
      <c r="A50" s="253" t="s">
        <v>78</v>
      </c>
      <c r="B50" s="135">
        <v>33.9</v>
      </c>
      <c r="C50" s="135">
        <v>35.700000000000003</v>
      </c>
      <c r="D50" s="135">
        <v>48.8</v>
      </c>
      <c r="E50" s="135">
        <v>56.5</v>
      </c>
      <c r="F50" s="135">
        <v>66.2</v>
      </c>
      <c r="G50" s="135">
        <v>79.099999999999994</v>
      </c>
      <c r="H50" s="135">
        <v>97.3</v>
      </c>
      <c r="I50" s="135">
        <v>118.5</v>
      </c>
      <c r="J50" s="135">
        <v>141.19999999999999</v>
      </c>
      <c r="K50" s="135">
        <v>160</v>
      </c>
      <c r="L50" s="135">
        <v>179.2</v>
      </c>
      <c r="M50" s="401"/>
      <c r="N50" s="243"/>
      <c r="O50" s="401"/>
    </row>
    <row r="51" spans="1:15" ht="12" customHeight="1" x14ac:dyDescent="0.2">
      <c r="A51" s="260" t="s">
        <v>4</v>
      </c>
      <c r="B51" s="136">
        <v>6.1</v>
      </c>
      <c r="C51" s="136">
        <v>6.5</v>
      </c>
      <c r="D51" s="136">
        <v>7.8</v>
      </c>
      <c r="E51" s="136">
        <v>8.8000000000000007</v>
      </c>
      <c r="F51" s="136">
        <v>8</v>
      </c>
      <c r="G51" s="136">
        <v>6.7</v>
      </c>
      <c r="H51" s="136">
        <v>6.2</v>
      </c>
      <c r="I51" s="136">
        <v>6.3</v>
      </c>
      <c r="J51" s="136">
        <v>5.9</v>
      </c>
      <c r="K51" s="136">
        <v>5.9</v>
      </c>
      <c r="L51" s="136">
        <v>5.6</v>
      </c>
      <c r="M51" s="237"/>
      <c r="N51" s="243"/>
      <c r="O51" s="243"/>
    </row>
    <row r="52" spans="1:15" ht="12" customHeight="1" x14ac:dyDescent="0.2">
      <c r="A52" s="261" t="s">
        <v>93</v>
      </c>
      <c r="B52" s="136">
        <v>27.8</v>
      </c>
      <c r="C52" s="136">
        <v>29.2</v>
      </c>
      <c r="D52" s="136">
        <v>40.9</v>
      </c>
      <c r="E52" s="136">
        <v>47.8</v>
      </c>
      <c r="F52" s="136">
        <v>58.2</v>
      </c>
      <c r="G52" s="136">
        <v>72.400000000000006</v>
      </c>
      <c r="H52" s="136">
        <v>91.1</v>
      </c>
      <c r="I52" s="136">
        <v>112.3</v>
      </c>
      <c r="J52" s="136">
        <v>135.19999999999999</v>
      </c>
      <c r="K52" s="136">
        <v>154.1</v>
      </c>
      <c r="L52" s="136">
        <v>173.6</v>
      </c>
      <c r="M52" s="237"/>
      <c r="N52" s="243"/>
      <c r="O52" s="243"/>
    </row>
    <row r="53" spans="1:15" ht="12" customHeight="1" x14ac:dyDescent="0.2">
      <c r="A53" s="148" t="s">
        <v>180</v>
      </c>
      <c r="B53" s="181" t="s">
        <v>0</v>
      </c>
      <c r="C53" s="181" t="s">
        <v>0</v>
      </c>
      <c r="D53" s="181" t="s">
        <v>0</v>
      </c>
      <c r="E53" s="181" t="s">
        <v>0</v>
      </c>
      <c r="F53" s="181" t="s">
        <v>0</v>
      </c>
      <c r="G53" s="181" t="s">
        <v>0</v>
      </c>
      <c r="H53" s="340" t="s">
        <v>0</v>
      </c>
      <c r="I53" s="340">
        <v>0.2</v>
      </c>
      <c r="J53" s="340">
        <v>1.1000000000000001</v>
      </c>
      <c r="K53" s="389">
        <v>1.3</v>
      </c>
      <c r="L53" s="340">
        <v>1.1000000000000001</v>
      </c>
      <c r="M53" s="242"/>
      <c r="N53" s="243"/>
      <c r="O53" s="243"/>
    </row>
    <row r="54" spans="1:15" ht="12" customHeight="1" x14ac:dyDescent="0.2">
      <c r="A54" s="148"/>
      <c r="B54" s="181"/>
      <c r="C54" s="181"/>
      <c r="D54" s="181"/>
      <c r="E54" s="181"/>
      <c r="F54" s="181"/>
      <c r="G54" s="181"/>
      <c r="H54" s="340"/>
      <c r="I54" s="340"/>
      <c r="J54" s="340"/>
      <c r="K54" s="389"/>
      <c r="L54" s="340"/>
      <c r="M54" s="235"/>
      <c r="N54" s="243"/>
      <c r="O54" s="243"/>
    </row>
    <row r="55" spans="1:15" ht="12" customHeight="1" x14ac:dyDescent="0.2">
      <c r="A55" s="227" t="s">
        <v>101</v>
      </c>
      <c r="B55" s="190">
        <v>823.4</v>
      </c>
      <c r="C55" s="181">
        <v>907.1</v>
      </c>
      <c r="D55" s="181">
        <v>1000.3</v>
      </c>
      <c r="E55" s="181">
        <v>1107.5999999999999</v>
      </c>
      <c r="F55" s="181">
        <v>1177</v>
      </c>
      <c r="G55" s="181">
        <v>1265.4000000000001</v>
      </c>
      <c r="H55" s="340">
        <v>1369.5</v>
      </c>
      <c r="I55" s="340">
        <v>1473.3</v>
      </c>
      <c r="J55" s="340">
        <v>1560.3</v>
      </c>
      <c r="K55" s="389">
        <v>1673.1</v>
      </c>
      <c r="L55" s="340">
        <v>1786.6</v>
      </c>
      <c r="M55" s="235"/>
      <c r="N55" s="243"/>
      <c r="O55" s="243"/>
    </row>
    <row r="56" spans="1:15" ht="12" customHeight="1" x14ac:dyDescent="0.2">
      <c r="A56" s="228" t="s">
        <v>176</v>
      </c>
      <c r="B56" s="189">
        <v>587.9</v>
      </c>
      <c r="C56" s="161">
        <v>726.9</v>
      </c>
      <c r="D56" s="161">
        <v>829.2</v>
      </c>
      <c r="E56" s="161">
        <v>942.1</v>
      </c>
      <c r="F56" s="161">
        <v>1019.5</v>
      </c>
      <c r="G56" s="161">
        <v>1119.4000000000001</v>
      </c>
      <c r="H56" s="341">
        <v>1232.5999999999999</v>
      </c>
      <c r="I56" s="341">
        <v>1346.5</v>
      </c>
      <c r="J56" s="341">
        <v>1444.4</v>
      </c>
      <c r="K56" s="390">
        <v>1567.5</v>
      </c>
      <c r="L56" s="341">
        <v>1690.7</v>
      </c>
      <c r="M56" s="237"/>
      <c r="N56" s="243"/>
      <c r="O56" s="243"/>
    </row>
    <row r="57" spans="1:15" ht="12" customHeight="1" x14ac:dyDescent="0.2">
      <c r="A57" s="228" t="s">
        <v>18</v>
      </c>
      <c r="B57" s="189">
        <v>135.9</v>
      </c>
      <c r="C57" s="161">
        <v>81.8</v>
      </c>
      <c r="D57" s="161">
        <v>77.7</v>
      </c>
      <c r="E57" s="161">
        <v>73.2</v>
      </c>
      <c r="F57" s="161">
        <v>71</v>
      </c>
      <c r="G57" s="161">
        <v>65.2</v>
      </c>
      <c r="H57" s="341">
        <v>60.5</v>
      </c>
      <c r="I57" s="341">
        <v>55.9</v>
      </c>
      <c r="J57" s="341">
        <v>51.1</v>
      </c>
      <c r="K57" s="390">
        <v>46.2</v>
      </c>
      <c r="L57" s="341">
        <v>41.4</v>
      </c>
      <c r="M57" s="387"/>
      <c r="N57" s="243"/>
      <c r="O57" s="243"/>
    </row>
    <row r="58" spans="1:15" ht="12" customHeight="1" x14ac:dyDescent="0.2">
      <c r="A58" s="229" t="s">
        <v>91</v>
      </c>
      <c r="B58" s="189">
        <v>99.5</v>
      </c>
      <c r="C58" s="161">
        <v>98.3</v>
      </c>
      <c r="D58" s="161">
        <v>93.4</v>
      </c>
      <c r="E58" s="161">
        <v>92.3</v>
      </c>
      <c r="F58" s="161">
        <v>86.5</v>
      </c>
      <c r="G58" s="161">
        <v>80.8</v>
      </c>
      <c r="H58" s="341">
        <v>76.400000000000006</v>
      </c>
      <c r="I58" s="341">
        <v>71</v>
      </c>
      <c r="J58" s="341">
        <v>64.900000000000006</v>
      </c>
      <c r="K58" s="390">
        <v>59.5</v>
      </c>
      <c r="L58" s="341">
        <v>54.5</v>
      </c>
      <c r="M58" s="237"/>
      <c r="N58" s="243"/>
      <c r="O58" s="243"/>
    </row>
    <row r="59" spans="1:15" ht="12" customHeight="1" x14ac:dyDescent="0.2">
      <c r="A59" s="261"/>
      <c r="B59" s="133"/>
      <c r="C59" s="133"/>
      <c r="D59" s="133"/>
      <c r="E59" s="133"/>
      <c r="F59" s="133"/>
      <c r="G59" s="133"/>
      <c r="H59" s="133"/>
      <c r="I59" s="133"/>
      <c r="J59" s="133"/>
      <c r="K59" s="133"/>
      <c r="L59" s="133"/>
      <c r="M59" s="235"/>
      <c r="N59" s="243"/>
      <c r="O59" s="243"/>
    </row>
    <row r="60" spans="1:15" ht="12" customHeight="1" x14ac:dyDescent="0.2">
      <c r="A60" s="252" t="s">
        <v>19</v>
      </c>
      <c r="B60" s="131">
        <v>38.799999999999997</v>
      </c>
      <c r="C60" s="131">
        <v>50.6</v>
      </c>
      <c r="D60" s="131">
        <v>70.400000000000006</v>
      </c>
      <c r="E60" s="131">
        <v>74.400000000000006</v>
      </c>
      <c r="F60" s="131">
        <v>82.7</v>
      </c>
      <c r="G60" s="131">
        <v>103.4</v>
      </c>
      <c r="H60" s="131">
        <v>122.7</v>
      </c>
      <c r="I60" s="131">
        <v>153.9</v>
      </c>
      <c r="J60" s="131">
        <v>192</v>
      </c>
      <c r="K60" s="131">
        <v>219.7</v>
      </c>
      <c r="L60" s="131">
        <v>234.2</v>
      </c>
      <c r="M60" s="235"/>
      <c r="N60" s="243"/>
      <c r="O60" s="243"/>
    </row>
    <row r="61" spans="1:15" ht="12" customHeight="1" x14ac:dyDescent="0.2">
      <c r="A61" s="262" t="s">
        <v>20</v>
      </c>
      <c r="B61" s="133">
        <v>30.6</v>
      </c>
      <c r="C61" s="133">
        <v>42.3</v>
      </c>
      <c r="D61" s="133">
        <v>58.2</v>
      </c>
      <c r="E61" s="133">
        <v>60.3</v>
      </c>
      <c r="F61" s="133">
        <v>69</v>
      </c>
      <c r="G61" s="133">
        <v>88.9</v>
      </c>
      <c r="H61" s="133">
        <v>107.4</v>
      </c>
      <c r="I61" s="133">
        <v>138</v>
      </c>
      <c r="J61" s="133">
        <v>175.4</v>
      </c>
      <c r="K61" s="133">
        <v>203.7</v>
      </c>
      <c r="L61" s="133">
        <v>219.5</v>
      </c>
      <c r="M61" s="387"/>
      <c r="N61" s="243"/>
      <c r="O61" s="243"/>
    </row>
    <row r="62" spans="1:15" ht="12" customHeight="1" x14ac:dyDescent="0.2">
      <c r="A62" s="262" t="s">
        <v>21</v>
      </c>
      <c r="B62" s="133">
        <v>8.3000000000000007</v>
      </c>
      <c r="C62" s="133">
        <v>8.3000000000000007</v>
      </c>
      <c r="D62" s="133">
        <v>12.2</v>
      </c>
      <c r="E62" s="133">
        <v>14.1</v>
      </c>
      <c r="F62" s="133">
        <v>13.7</v>
      </c>
      <c r="G62" s="133">
        <v>14.5</v>
      </c>
      <c r="H62" s="133">
        <v>15.2</v>
      </c>
      <c r="I62" s="133">
        <v>15.9</v>
      </c>
      <c r="J62" s="133">
        <v>16.600000000000001</v>
      </c>
      <c r="K62" s="133">
        <v>16</v>
      </c>
      <c r="L62" s="133">
        <v>14.6</v>
      </c>
      <c r="M62" s="387"/>
      <c r="N62" s="243"/>
      <c r="O62" s="243"/>
    </row>
    <row r="63" spans="1:15" ht="12" customHeight="1" x14ac:dyDescent="0.2">
      <c r="A63" s="263"/>
      <c r="B63" s="133"/>
      <c r="C63" s="133"/>
      <c r="D63" s="133"/>
      <c r="E63" s="133"/>
      <c r="F63" s="133"/>
      <c r="G63" s="133"/>
      <c r="H63" s="133"/>
      <c r="I63" s="133"/>
      <c r="J63" s="133"/>
      <c r="K63" s="133"/>
      <c r="L63" s="133"/>
      <c r="M63" s="236"/>
      <c r="N63" s="243"/>
      <c r="O63" s="243"/>
    </row>
    <row r="64" spans="1:15" ht="12" customHeight="1" x14ac:dyDescent="0.2">
      <c r="A64" s="264" t="s">
        <v>94</v>
      </c>
      <c r="B64" s="131">
        <v>13.6</v>
      </c>
      <c r="C64" s="131">
        <v>14.3</v>
      </c>
      <c r="D64" s="131">
        <v>14.3</v>
      </c>
      <c r="E64" s="131">
        <v>16.3</v>
      </c>
      <c r="F64" s="131">
        <v>17.5</v>
      </c>
      <c r="G64" s="131">
        <v>19.3</v>
      </c>
      <c r="H64" s="131">
        <v>22.5</v>
      </c>
      <c r="I64" s="131">
        <v>27.1</v>
      </c>
      <c r="J64" s="131">
        <v>31.6</v>
      </c>
      <c r="K64" s="131">
        <v>36.6</v>
      </c>
      <c r="L64" s="131">
        <v>40</v>
      </c>
      <c r="M64" s="235"/>
      <c r="N64" s="243"/>
      <c r="O64" s="243"/>
    </row>
    <row r="65" spans="1:16" ht="12" customHeight="1" x14ac:dyDescent="0.2">
      <c r="A65" s="265" t="s">
        <v>22</v>
      </c>
      <c r="B65" s="130">
        <v>12.4</v>
      </c>
      <c r="C65" s="130">
        <v>12.6</v>
      </c>
      <c r="D65" s="130">
        <v>11.7</v>
      </c>
      <c r="E65" s="130">
        <v>13.5</v>
      </c>
      <c r="F65" s="130">
        <v>15.1</v>
      </c>
      <c r="G65" s="130">
        <v>17</v>
      </c>
      <c r="H65" s="130">
        <v>20.100000000000001</v>
      </c>
      <c r="I65" s="130">
        <v>24.7</v>
      </c>
      <c r="J65" s="130">
        <v>29.6</v>
      </c>
      <c r="K65" s="130">
        <v>34.700000000000003</v>
      </c>
      <c r="L65" s="130">
        <v>38.4</v>
      </c>
      <c r="M65" s="237"/>
      <c r="N65" s="243"/>
      <c r="O65" s="243"/>
    </row>
    <row r="66" spans="1:16" ht="12" customHeight="1" x14ac:dyDescent="0.2">
      <c r="A66" s="266" t="s">
        <v>23</v>
      </c>
      <c r="B66" s="134">
        <v>1.3</v>
      </c>
      <c r="C66" s="134">
        <v>1.7</v>
      </c>
      <c r="D66" s="134">
        <v>2.7</v>
      </c>
      <c r="E66" s="134">
        <v>2.8</v>
      </c>
      <c r="F66" s="134">
        <v>2.4</v>
      </c>
      <c r="G66" s="134">
        <v>2.2999999999999998</v>
      </c>
      <c r="H66" s="134">
        <v>2.4</v>
      </c>
      <c r="I66" s="134">
        <v>2.2999999999999998</v>
      </c>
      <c r="J66" s="134">
        <v>2</v>
      </c>
      <c r="K66" s="134">
        <v>1.9</v>
      </c>
      <c r="L66" s="134">
        <v>1.6</v>
      </c>
      <c r="M66" s="237"/>
      <c r="N66" s="243"/>
      <c r="O66" s="243"/>
    </row>
    <row r="67" spans="1:16" ht="12" customHeight="1" x14ac:dyDescent="0.2">
      <c r="A67" s="163"/>
      <c r="B67" s="163"/>
      <c r="C67" s="163"/>
      <c r="D67" s="163"/>
      <c r="E67" s="163"/>
      <c r="F67" s="163"/>
      <c r="G67" s="163"/>
      <c r="H67" s="163"/>
      <c r="I67" s="63"/>
      <c r="J67" s="63"/>
      <c r="K67" s="63"/>
      <c r="L67" s="63"/>
      <c r="M67" s="82"/>
    </row>
    <row r="68" spans="1:16" ht="12" customHeight="1" x14ac:dyDescent="0.2">
      <c r="A68" s="66"/>
      <c r="B68" s="27"/>
      <c r="C68" s="27"/>
      <c r="D68" s="27"/>
      <c r="E68" s="27"/>
      <c r="F68" s="28"/>
      <c r="G68" s="27"/>
      <c r="I68" s="156"/>
      <c r="J68" s="156"/>
      <c r="K68" s="156"/>
      <c r="L68" s="156"/>
      <c r="M68" s="82"/>
    </row>
    <row r="69" spans="1:16" ht="12" customHeight="1" x14ac:dyDescent="0.2">
      <c r="A69" s="29" t="s">
        <v>152</v>
      </c>
      <c r="B69" s="21"/>
      <c r="C69" s="21"/>
      <c r="D69" s="21"/>
      <c r="E69" s="21"/>
      <c r="F69" s="26"/>
      <c r="G69" s="21"/>
      <c r="I69" s="82"/>
      <c r="J69" s="82"/>
      <c r="K69" s="82"/>
      <c r="L69" s="82"/>
    </row>
    <row r="70" spans="1:16" ht="12" customHeight="1" x14ac:dyDescent="0.2">
      <c r="A70" s="81"/>
      <c r="B70" s="167">
        <v>2005</v>
      </c>
      <c r="C70" s="167">
        <v>2006</v>
      </c>
      <c r="D70" s="167">
        <v>2007</v>
      </c>
      <c r="E70" s="167">
        <v>2008</v>
      </c>
      <c r="F70" s="167">
        <v>2009</v>
      </c>
      <c r="G70" s="167">
        <v>2010</v>
      </c>
      <c r="H70" s="342">
        <v>2011</v>
      </c>
      <c r="I70" s="342">
        <v>2012</v>
      </c>
      <c r="J70" s="342">
        <v>2013</v>
      </c>
      <c r="K70" s="388">
        <v>2014</v>
      </c>
      <c r="L70" s="342">
        <v>2015</v>
      </c>
      <c r="M70" s="82"/>
    </row>
    <row r="71" spans="1:16" ht="12" customHeight="1" x14ac:dyDescent="0.2">
      <c r="A71" s="8" t="s">
        <v>182</v>
      </c>
      <c r="B71" s="181">
        <v>857.3</v>
      </c>
      <c r="C71" s="181">
        <v>941.1</v>
      </c>
      <c r="D71" s="181">
        <v>1035.0999999999999</v>
      </c>
      <c r="E71" s="181">
        <v>1146.3</v>
      </c>
      <c r="F71" s="181">
        <v>1222.2</v>
      </c>
      <c r="G71" s="181">
        <v>1309.4000000000001</v>
      </c>
      <c r="H71" s="343">
        <v>1413</v>
      </c>
      <c r="I71" s="343">
        <v>1531.2</v>
      </c>
      <c r="J71" s="343">
        <v>1623.5</v>
      </c>
      <c r="K71" s="389">
        <v>1739.7</v>
      </c>
      <c r="L71" s="343">
        <v>1855.1</v>
      </c>
      <c r="M71" s="235"/>
    </row>
    <row r="72" spans="1:16" ht="12" customHeight="1" x14ac:dyDescent="0.2">
      <c r="A72" s="18" t="s">
        <v>95</v>
      </c>
      <c r="B72" s="161">
        <v>98.7</v>
      </c>
      <c r="C72" s="161">
        <v>99.8</v>
      </c>
      <c r="D72" s="161">
        <v>95.9</v>
      </c>
      <c r="E72" s="161">
        <v>94.9</v>
      </c>
      <c r="F72" s="161">
        <v>88.8</v>
      </c>
      <c r="G72" s="161">
        <v>83</v>
      </c>
      <c r="H72" s="344">
        <v>78.7</v>
      </c>
      <c r="I72" s="344">
        <v>73.3</v>
      </c>
      <c r="J72" s="344">
        <v>66.8</v>
      </c>
      <c r="K72" s="390">
        <v>61.3</v>
      </c>
      <c r="L72" s="344">
        <v>55.9</v>
      </c>
      <c r="M72" s="236"/>
    </row>
    <row r="73" spans="1:16" ht="12" customHeight="1" x14ac:dyDescent="0.2">
      <c r="A73" s="18" t="s">
        <v>132</v>
      </c>
      <c r="B73" s="161">
        <v>718.1</v>
      </c>
      <c r="C73" s="161">
        <v>797.6</v>
      </c>
      <c r="D73" s="161">
        <v>868.1</v>
      </c>
      <c r="E73" s="161">
        <v>967.5</v>
      </c>
      <c r="F73" s="161">
        <v>1065.2</v>
      </c>
      <c r="G73" s="161">
        <v>1152</v>
      </c>
      <c r="H73" s="344">
        <v>1237.5999999999999</v>
      </c>
      <c r="I73" s="344">
        <v>1351.9</v>
      </c>
      <c r="J73" s="344">
        <v>1437.7</v>
      </c>
      <c r="K73" s="390">
        <v>1543.2</v>
      </c>
      <c r="L73" s="344">
        <v>1641.3</v>
      </c>
      <c r="M73" s="237"/>
      <c r="O73" s="237"/>
      <c r="P73" s="237"/>
    </row>
    <row r="74" spans="1:16" ht="12" customHeight="1" x14ac:dyDescent="0.2">
      <c r="A74" s="11" t="s">
        <v>136</v>
      </c>
      <c r="B74" s="161">
        <v>135.93875</v>
      </c>
      <c r="C74" s="161">
        <v>81.900000000000006</v>
      </c>
      <c r="D74" s="161">
        <v>77.7</v>
      </c>
      <c r="E74" s="161">
        <v>73.2</v>
      </c>
      <c r="F74" s="161">
        <v>71.099999999999994</v>
      </c>
      <c r="G74" s="161">
        <v>65.2</v>
      </c>
      <c r="H74" s="344">
        <v>60.6</v>
      </c>
      <c r="I74" s="344">
        <v>55.9</v>
      </c>
      <c r="J74" s="344">
        <v>51.1</v>
      </c>
      <c r="K74" s="390">
        <v>46.2</v>
      </c>
      <c r="L74" s="344">
        <v>41.5</v>
      </c>
      <c r="M74" s="236"/>
      <c r="O74" s="390"/>
      <c r="P74" s="390"/>
    </row>
    <row r="75" spans="1:16" ht="12" customHeight="1" x14ac:dyDescent="0.2">
      <c r="A75" s="67" t="s">
        <v>96</v>
      </c>
      <c r="B75" s="161">
        <v>40.5</v>
      </c>
      <c r="C75" s="161">
        <v>43.7</v>
      </c>
      <c r="D75" s="161">
        <v>71</v>
      </c>
      <c r="E75" s="161">
        <v>84</v>
      </c>
      <c r="F75" s="161">
        <v>68.2</v>
      </c>
      <c r="G75" s="161">
        <v>74.400000000000006</v>
      </c>
      <c r="H75" s="344">
        <v>96.7</v>
      </c>
      <c r="I75" s="344">
        <v>105.7</v>
      </c>
      <c r="J75" s="344">
        <v>118.3</v>
      </c>
      <c r="K75" s="390">
        <v>133.9</v>
      </c>
      <c r="L75" s="344">
        <v>156.69999999999999</v>
      </c>
      <c r="M75" s="241"/>
      <c r="O75" s="243"/>
      <c r="P75" s="243"/>
    </row>
    <row r="76" spans="1:16" ht="12" customHeight="1" x14ac:dyDescent="0.2">
      <c r="A76" s="67" t="s">
        <v>177</v>
      </c>
      <c r="B76" s="160" t="s">
        <v>0</v>
      </c>
      <c r="C76" s="160" t="s">
        <v>0</v>
      </c>
      <c r="D76" s="160" t="s">
        <v>0</v>
      </c>
      <c r="E76" s="160" t="s">
        <v>0</v>
      </c>
      <c r="F76" s="160" t="s">
        <v>0</v>
      </c>
      <c r="G76" s="160" t="s">
        <v>0</v>
      </c>
      <c r="H76" s="348" t="s">
        <v>0</v>
      </c>
      <c r="I76" s="348">
        <v>0.3</v>
      </c>
      <c r="J76" s="348">
        <v>0.6</v>
      </c>
      <c r="K76" s="397">
        <v>1.2</v>
      </c>
      <c r="L76" s="348">
        <v>1.1000000000000001</v>
      </c>
      <c r="M76" s="241"/>
    </row>
    <row r="77" spans="1:16" ht="12" customHeight="1" x14ac:dyDescent="0.2">
      <c r="A77" s="68"/>
      <c r="B77" s="161"/>
      <c r="C77" s="161"/>
      <c r="D77" s="161"/>
      <c r="E77" s="161"/>
      <c r="F77" s="161"/>
      <c r="G77" s="161"/>
      <c r="H77" s="344"/>
      <c r="I77" s="344"/>
      <c r="J77" s="344"/>
      <c r="K77" s="390"/>
      <c r="L77" s="344"/>
      <c r="M77" s="237"/>
    </row>
    <row r="78" spans="1:16" ht="12" customHeight="1" x14ac:dyDescent="0.2">
      <c r="A78" s="56" t="s">
        <v>113</v>
      </c>
      <c r="B78" s="181">
        <v>846.8</v>
      </c>
      <c r="C78" s="181">
        <v>927</v>
      </c>
      <c r="D78" s="181">
        <v>1021.9</v>
      </c>
      <c r="E78" s="181">
        <v>1130.0999999999999</v>
      </c>
      <c r="F78" s="181">
        <v>1204.7</v>
      </c>
      <c r="G78" s="181">
        <v>1290.0999999999999</v>
      </c>
      <c r="H78" s="343">
        <v>1390.5</v>
      </c>
      <c r="I78" s="343">
        <v>1504.2</v>
      </c>
      <c r="J78" s="343">
        <v>1591.9</v>
      </c>
      <c r="K78" s="389">
        <v>1703.1</v>
      </c>
      <c r="L78" s="343">
        <v>1815.5</v>
      </c>
      <c r="M78" s="235"/>
    </row>
    <row r="79" spans="1:16" ht="12" customHeight="1" x14ac:dyDescent="0.2">
      <c r="A79" s="51" t="s">
        <v>97</v>
      </c>
      <c r="B79" s="181">
        <v>98.8</v>
      </c>
      <c r="C79" s="181">
        <v>98.1</v>
      </c>
      <c r="D79" s="181">
        <v>93.3</v>
      </c>
      <c r="E79" s="181">
        <v>92.1</v>
      </c>
      <c r="F79" s="181">
        <v>86.4</v>
      </c>
      <c r="G79" s="181">
        <v>80.7</v>
      </c>
      <c r="H79" s="343">
        <v>76.3</v>
      </c>
      <c r="I79" s="343">
        <v>70.900000000000006</v>
      </c>
      <c r="J79" s="343">
        <v>64.8</v>
      </c>
      <c r="K79" s="389">
        <v>59.4</v>
      </c>
      <c r="L79" s="343">
        <v>54.3</v>
      </c>
      <c r="M79" s="241"/>
    </row>
    <row r="80" spans="1:16" ht="12" customHeight="1" x14ac:dyDescent="0.2">
      <c r="A80" s="205" t="s">
        <v>24</v>
      </c>
      <c r="B80" s="161">
        <v>91.7</v>
      </c>
      <c r="C80" s="161">
        <v>88.7</v>
      </c>
      <c r="D80" s="161">
        <v>86.7</v>
      </c>
      <c r="E80" s="161">
        <v>84.5</v>
      </c>
      <c r="F80" s="161">
        <v>78.900000000000006</v>
      </c>
      <c r="G80" s="161">
        <v>74.599999999999994</v>
      </c>
      <c r="H80" s="344">
        <v>70.5</v>
      </c>
      <c r="I80" s="344">
        <v>65.3</v>
      </c>
      <c r="J80" s="344">
        <v>59.5</v>
      </c>
      <c r="K80" s="390">
        <v>54.4</v>
      </c>
      <c r="L80" s="344">
        <v>49.7</v>
      </c>
      <c r="M80" s="237"/>
    </row>
    <row r="81" spans="1:17" ht="12" customHeight="1" x14ac:dyDescent="0.2">
      <c r="A81" s="206" t="s">
        <v>25</v>
      </c>
      <c r="B81" s="161">
        <v>0.8</v>
      </c>
      <c r="C81" s="161">
        <v>1.1000000000000001</v>
      </c>
      <c r="D81" s="161">
        <v>0.9</v>
      </c>
      <c r="E81" s="161">
        <v>0.8</v>
      </c>
      <c r="F81" s="161">
        <v>0.7</v>
      </c>
      <c r="G81" s="161">
        <v>0.7</v>
      </c>
      <c r="H81" s="344">
        <v>0.6</v>
      </c>
      <c r="I81" s="344">
        <v>0.6</v>
      </c>
      <c r="J81" s="344">
        <v>0.6</v>
      </c>
      <c r="K81" s="390">
        <v>0.5</v>
      </c>
      <c r="L81" s="344">
        <v>0.4</v>
      </c>
      <c r="M81" s="237"/>
    </row>
    <row r="82" spans="1:17" ht="12" customHeight="1" x14ac:dyDescent="0.2">
      <c r="A82" s="206" t="s">
        <v>98</v>
      </c>
      <c r="B82" s="161">
        <v>6.3</v>
      </c>
      <c r="C82" s="161">
        <v>8.4</v>
      </c>
      <c r="D82" s="161">
        <v>5.6</v>
      </c>
      <c r="E82" s="161">
        <v>6.8</v>
      </c>
      <c r="F82" s="161">
        <v>6.7</v>
      </c>
      <c r="G82" s="161">
        <v>5.4</v>
      </c>
      <c r="H82" s="344">
        <v>5.2</v>
      </c>
      <c r="I82" s="344">
        <v>5</v>
      </c>
      <c r="J82" s="344">
        <v>4.8</v>
      </c>
      <c r="K82" s="390">
        <v>4.5</v>
      </c>
      <c r="L82" s="344">
        <v>4.0999999999999996</v>
      </c>
      <c r="M82" s="244"/>
    </row>
    <row r="83" spans="1:17" ht="12" customHeight="1" x14ac:dyDescent="0.2">
      <c r="A83" s="230" t="s">
        <v>179</v>
      </c>
      <c r="B83" s="250" t="s">
        <v>228</v>
      </c>
      <c r="C83" s="250" t="s">
        <v>228</v>
      </c>
      <c r="D83" s="250" t="s">
        <v>228</v>
      </c>
      <c r="E83" s="250" t="s">
        <v>228</v>
      </c>
      <c r="F83" s="250" t="s">
        <v>228</v>
      </c>
      <c r="G83" s="250" t="s">
        <v>228</v>
      </c>
      <c r="H83" s="349" t="s">
        <v>228</v>
      </c>
      <c r="I83" s="349" t="s">
        <v>0</v>
      </c>
      <c r="J83" s="349">
        <v>0</v>
      </c>
      <c r="K83" s="398">
        <v>4.9000000000000002E-2</v>
      </c>
      <c r="L83" s="349">
        <v>4.4999999999999998E-2</v>
      </c>
      <c r="M83" s="168"/>
    </row>
    <row r="84" spans="1:17" ht="12" customHeight="1" x14ac:dyDescent="0.2">
      <c r="A84" s="69"/>
      <c r="B84" s="161"/>
      <c r="C84" s="161"/>
      <c r="D84" s="161"/>
      <c r="E84" s="161"/>
      <c r="F84" s="161"/>
      <c r="G84" s="161"/>
      <c r="H84" s="344"/>
      <c r="I84" s="344"/>
      <c r="J84" s="344"/>
      <c r="K84" s="390"/>
      <c r="L84" s="344"/>
      <c r="M84" s="157"/>
    </row>
    <row r="85" spans="1:17" ht="12" customHeight="1" x14ac:dyDescent="0.2">
      <c r="A85" s="207" t="s">
        <v>99</v>
      </c>
      <c r="B85" s="184">
        <v>748</v>
      </c>
      <c r="C85" s="184">
        <v>829.1</v>
      </c>
      <c r="D85" s="184">
        <v>928.5</v>
      </c>
      <c r="E85" s="184">
        <v>1038</v>
      </c>
      <c r="F85" s="184">
        <v>1118.3</v>
      </c>
      <c r="G85" s="184">
        <v>1209.4000000000001</v>
      </c>
      <c r="H85" s="350">
        <v>1314.2</v>
      </c>
      <c r="I85" s="350">
        <v>1432.9</v>
      </c>
      <c r="J85" s="350">
        <v>1526.5</v>
      </c>
      <c r="K85" s="399">
        <v>1642.5</v>
      </c>
      <c r="L85" s="350">
        <v>1760</v>
      </c>
      <c r="M85" s="235"/>
    </row>
    <row r="86" spans="1:17" ht="12" customHeight="1" x14ac:dyDescent="0.2">
      <c r="A86" s="205" t="s">
        <v>240</v>
      </c>
      <c r="B86" s="149">
        <v>654.1</v>
      </c>
      <c r="C86" s="149">
        <v>728.7</v>
      </c>
      <c r="D86" s="149">
        <v>809.4</v>
      </c>
      <c r="E86" s="149">
        <v>903.1</v>
      </c>
      <c r="F86" s="149">
        <v>966.1</v>
      </c>
      <c r="G86" s="149">
        <v>1048.9000000000001</v>
      </c>
      <c r="H86" s="347">
        <v>1137.0999999999999</v>
      </c>
      <c r="I86" s="347">
        <v>1233.5999999999999</v>
      </c>
      <c r="J86" s="347">
        <v>1307.0999999999999</v>
      </c>
      <c r="K86" s="393">
        <v>1398.2</v>
      </c>
      <c r="L86" s="347">
        <v>1476.5</v>
      </c>
      <c r="M86" s="237"/>
    </row>
    <row r="87" spans="1:17" ht="12" customHeight="1" x14ac:dyDescent="0.2">
      <c r="A87" s="205" t="s">
        <v>241</v>
      </c>
      <c r="B87" s="149" t="s">
        <v>0</v>
      </c>
      <c r="C87" s="149" t="s">
        <v>0</v>
      </c>
      <c r="D87" s="149" t="s">
        <v>0</v>
      </c>
      <c r="E87" s="149">
        <v>0</v>
      </c>
      <c r="F87" s="149">
        <v>0</v>
      </c>
      <c r="G87" s="149">
        <v>0.1</v>
      </c>
      <c r="H87" s="347">
        <v>0.2</v>
      </c>
      <c r="I87" s="347">
        <v>0.2</v>
      </c>
      <c r="J87" s="347">
        <v>0.2</v>
      </c>
      <c r="K87" s="393">
        <v>0.2</v>
      </c>
      <c r="L87" s="347">
        <v>0.2</v>
      </c>
      <c r="M87" s="237"/>
    </row>
    <row r="88" spans="1:17" ht="12" customHeight="1" x14ac:dyDescent="0.2">
      <c r="A88" s="54" t="s">
        <v>242</v>
      </c>
      <c r="B88" s="149">
        <v>4.8</v>
      </c>
      <c r="C88" s="149">
        <v>5.3</v>
      </c>
      <c r="D88" s="149">
        <v>6.7</v>
      </c>
      <c r="E88" s="149">
        <v>7.8</v>
      </c>
      <c r="F88" s="149">
        <v>7.1</v>
      </c>
      <c r="G88" s="149">
        <v>5.8</v>
      </c>
      <c r="H88" s="347">
        <v>5.3</v>
      </c>
      <c r="I88" s="347">
        <v>5.3</v>
      </c>
      <c r="J88" s="347">
        <v>5.0999999999999996</v>
      </c>
      <c r="K88" s="393">
        <v>5.0999999999999996</v>
      </c>
      <c r="L88" s="347">
        <v>5</v>
      </c>
      <c r="M88" s="237"/>
    </row>
    <row r="89" spans="1:17" ht="12" customHeight="1" x14ac:dyDescent="0.2">
      <c r="A89" s="54" t="s">
        <v>243</v>
      </c>
      <c r="B89" s="149">
        <v>61.3</v>
      </c>
      <c r="C89" s="149">
        <v>70.400000000000006</v>
      </c>
      <c r="D89" s="149">
        <v>90.9</v>
      </c>
      <c r="E89" s="149">
        <v>105.9</v>
      </c>
      <c r="F89" s="149">
        <v>119.5</v>
      </c>
      <c r="G89" s="149">
        <v>133.5</v>
      </c>
      <c r="H89" s="347">
        <v>154.1</v>
      </c>
      <c r="I89" s="347">
        <v>165.8</v>
      </c>
      <c r="J89" s="347">
        <v>184.9</v>
      </c>
      <c r="K89" s="393">
        <v>211</v>
      </c>
      <c r="L89" s="347">
        <v>250.7</v>
      </c>
      <c r="M89" s="237"/>
    </row>
    <row r="90" spans="1:17" ht="12" customHeight="1" x14ac:dyDescent="0.2">
      <c r="A90" s="54" t="s">
        <v>137</v>
      </c>
      <c r="B90" s="149">
        <v>27.8</v>
      </c>
      <c r="C90" s="149">
        <v>24.5</v>
      </c>
      <c r="D90" s="149">
        <v>21.6</v>
      </c>
      <c r="E90" s="149">
        <v>21.1</v>
      </c>
      <c r="F90" s="149">
        <v>24.8</v>
      </c>
      <c r="G90" s="149">
        <v>20.3</v>
      </c>
      <c r="H90" s="347">
        <v>16.7</v>
      </c>
      <c r="I90" s="347">
        <v>22.4</v>
      </c>
      <c r="J90" s="347">
        <v>24.5</v>
      </c>
      <c r="K90" s="393">
        <v>23.1</v>
      </c>
      <c r="L90" s="347">
        <v>23.3</v>
      </c>
      <c r="M90" s="237"/>
    </row>
    <row r="91" spans="1:17" ht="12" customHeight="1" x14ac:dyDescent="0.2">
      <c r="A91" s="54" t="s">
        <v>178</v>
      </c>
      <c r="B91" s="149" t="s">
        <v>0</v>
      </c>
      <c r="C91" s="149">
        <v>0.2</v>
      </c>
      <c r="D91" s="149">
        <v>0.1</v>
      </c>
      <c r="E91" s="149">
        <v>0.1</v>
      </c>
      <c r="F91" s="149">
        <v>0.8</v>
      </c>
      <c r="G91" s="149">
        <v>0.8</v>
      </c>
      <c r="H91" s="347">
        <v>0.8</v>
      </c>
      <c r="I91" s="347">
        <v>5.3</v>
      </c>
      <c r="J91" s="347">
        <v>4.0999999999999996</v>
      </c>
      <c r="K91" s="393">
        <v>4.4000000000000004</v>
      </c>
      <c r="L91" s="347">
        <v>3.8</v>
      </c>
      <c r="M91" s="237"/>
    </row>
    <row r="92" spans="1:17" ht="12" customHeight="1" x14ac:dyDescent="0.2">
      <c r="A92" s="208" t="s">
        <v>244</v>
      </c>
      <c r="B92" s="149" t="s">
        <v>0</v>
      </c>
      <c r="C92" s="149" t="s">
        <v>0</v>
      </c>
      <c r="D92" s="149" t="s">
        <v>0</v>
      </c>
      <c r="E92" s="149" t="s">
        <v>0</v>
      </c>
      <c r="F92" s="149" t="s">
        <v>0</v>
      </c>
      <c r="G92" s="149" t="s">
        <v>0</v>
      </c>
      <c r="H92" s="347" t="s">
        <v>0</v>
      </c>
      <c r="I92" s="347">
        <v>0.2</v>
      </c>
      <c r="J92" s="347">
        <v>0.6</v>
      </c>
      <c r="K92" s="393">
        <v>0.6</v>
      </c>
      <c r="L92" s="347">
        <v>0.5</v>
      </c>
      <c r="M92" s="237"/>
    </row>
    <row r="93" spans="1:17" ht="12" customHeight="1" x14ac:dyDescent="0.2">
      <c r="A93" s="208"/>
      <c r="B93" s="149"/>
      <c r="C93" s="149"/>
      <c r="D93" s="149"/>
      <c r="E93" s="149"/>
      <c r="F93" s="149"/>
      <c r="G93" s="149"/>
      <c r="H93" s="347"/>
      <c r="I93" s="347"/>
      <c r="J93" s="347"/>
      <c r="K93" s="393"/>
      <c r="L93" s="347"/>
      <c r="M93" s="237"/>
    </row>
    <row r="94" spans="1:17" ht="12" customHeight="1" x14ac:dyDescent="0.2">
      <c r="A94" s="207" t="s">
        <v>177</v>
      </c>
      <c r="B94" s="350" t="s">
        <v>0</v>
      </c>
      <c r="C94" s="350" t="s">
        <v>0</v>
      </c>
      <c r="D94" s="350" t="s">
        <v>0</v>
      </c>
      <c r="E94" s="350" t="s">
        <v>0</v>
      </c>
      <c r="F94" s="350" t="s">
        <v>0</v>
      </c>
      <c r="G94" s="350" t="s">
        <v>0</v>
      </c>
      <c r="H94" s="350" t="s">
        <v>0</v>
      </c>
      <c r="I94" s="350">
        <v>0.3</v>
      </c>
      <c r="J94" s="350">
        <v>0.6</v>
      </c>
      <c r="K94" s="399">
        <v>1.2</v>
      </c>
      <c r="L94" s="350">
        <v>1.1000000000000001</v>
      </c>
      <c r="M94" s="237"/>
    </row>
    <row r="95" spans="1:17" ht="12" customHeight="1" x14ac:dyDescent="0.2">
      <c r="A95" s="64"/>
      <c r="B95" s="168"/>
      <c r="C95" s="168"/>
      <c r="D95" s="168"/>
      <c r="E95" s="168"/>
      <c r="F95" s="168"/>
      <c r="G95" s="168"/>
      <c r="H95" s="345"/>
      <c r="I95" s="345"/>
      <c r="J95" s="345"/>
      <c r="K95" s="391"/>
      <c r="L95" s="345"/>
      <c r="M95" s="237"/>
    </row>
    <row r="96" spans="1:17" ht="12" customHeight="1" x14ac:dyDescent="0.2">
      <c r="A96" s="13" t="s">
        <v>100</v>
      </c>
      <c r="B96" s="162">
        <v>10.5</v>
      </c>
      <c r="C96" s="162">
        <v>14.1</v>
      </c>
      <c r="D96" s="162">
        <v>13.2</v>
      </c>
      <c r="E96" s="162">
        <v>16.2</v>
      </c>
      <c r="F96" s="162">
        <v>17.5</v>
      </c>
      <c r="G96" s="162">
        <v>19.3</v>
      </c>
      <c r="H96" s="346">
        <v>22.5</v>
      </c>
      <c r="I96" s="346">
        <v>27</v>
      </c>
      <c r="J96" s="346">
        <v>31.6</v>
      </c>
      <c r="K96" s="392">
        <v>36.600000000000136</v>
      </c>
      <c r="L96" s="346">
        <v>39.599999999999909</v>
      </c>
      <c r="M96" s="241"/>
      <c r="O96" s="243"/>
      <c r="Q96" s="383"/>
    </row>
    <row r="97" spans="1:13" ht="12" customHeight="1" x14ac:dyDescent="0.2">
      <c r="A97" s="119"/>
      <c r="B97" s="118"/>
      <c r="C97" s="62"/>
      <c r="D97" s="62"/>
      <c r="E97" s="62"/>
      <c r="F97" s="62"/>
      <c r="G97" s="146"/>
      <c r="H97" s="146"/>
      <c r="I97" s="146"/>
      <c r="J97" s="146"/>
      <c r="K97" s="147"/>
      <c r="L97" s="147"/>
      <c r="M97" s="245"/>
    </row>
    <row r="98" spans="1:13" ht="12" customHeight="1" x14ac:dyDescent="0.2">
      <c r="A98" s="194"/>
      <c r="J98" s="63"/>
      <c r="K98" s="63"/>
      <c r="L98" s="63"/>
      <c r="M98" s="159"/>
    </row>
    <row r="99" spans="1:13" ht="12" customHeight="1" x14ac:dyDescent="0.2">
      <c r="A99" s="186" t="s">
        <v>183</v>
      </c>
      <c r="B99" s="175"/>
      <c r="C99" s="175"/>
      <c r="D99" s="175"/>
      <c r="E99" s="175"/>
      <c r="F99" s="175"/>
      <c r="G99" s="175"/>
      <c r="H99" s="175"/>
      <c r="I99" s="174"/>
      <c r="J99" s="177"/>
      <c r="K99" s="176"/>
      <c r="L99" s="176"/>
      <c r="M99" s="82"/>
    </row>
    <row r="100" spans="1:13" ht="12" customHeight="1" x14ac:dyDescent="0.2">
      <c r="A100" s="187"/>
      <c r="B100" s="188">
        <v>2007</v>
      </c>
      <c r="C100" s="188">
        <v>2008</v>
      </c>
      <c r="D100" s="188">
        <v>2009</v>
      </c>
      <c r="E100" s="188">
        <v>2010</v>
      </c>
      <c r="F100" s="351">
        <v>2011</v>
      </c>
      <c r="G100" s="351">
        <v>2012</v>
      </c>
      <c r="H100" s="351">
        <v>2013</v>
      </c>
      <c r="I100" s="351">
        <v>2014</v>
      </c>
      <c r="J100" s="351">
        <v>2015</v>
      </c>
      <c r="K100" s="176"/>
      <c r="L100" s="176"/>
    </row>
    <row r="101" spans="1:13" ht="12" customHeight="1" x14ac:dyDescent="0.2">
      <c r="A101" s="267" t="s">
        <v>156</v>
      </c>
      <c r="B101" s="178">
        <v>23.3</v>
      </c>
      <c r="C101" s="178">
        <v>30.1</v>
      </c>
      <c r="D101" s="178">
        <v>38.700000000000003</v>
      </c>
      <c r="E101" s="178">
        <v>46.5</v>
      </c>
      <c r="F101" s="352">
        <v>55.3</v>
      </c>
      <c r="G101" s="352">
        <v>74.599999999999994</v>
      </c>
      <c r="H101" s="352">
        <v>95.4</v>
      </c>
      <c r="I101" s="352">
        <v>115.3</v>
      </c>
      <c r="J101" s="352">
        <v>130</v>
      </c>
      <c r="K101" s="386"/>
      <c r="L101" s="176"/>
    </row>
    <row r="102" spans="1:13" ht="12" customHeight="1" x14ac:dyDescent="0.2">
      <c r="A102" s="268" t="s">
        <v>101</v>
      </c>
      <c r="B102" s="189">
        <v>11.2</v>
      </c>
      <c r="C102" s="189">
        <v>15.4</v>
      </c>
      <c r="D102" s="189">
        <v>21.3</v>
      </c>
      <c r="E102" s="189">
        <v>24.5</v>
      </c>
      <c r="F102" s="353">
        <v>27.8</v>
      </c>
      <c r="G102" s="353">
        <v>31.9</v>
      </c>
      <c r="H102" s="353">
        <v>33.799999999999997</v>
      </c>
      <c r="I102" s="353">
        <v>41</v>
      </c>
      <c r="J102" s="353">
        <v>49.3</v>
      </c>
      <c r="K102" s="176"/>
      <c r="L102" s="176"/>
    </row>
    <row r="103" spans="1:13" ht="12" customHeight="1" x14ac:dyDescent="0.2">
      <c r="A103" s="268" t="s">
        <v>19</v>
      </c>
      <c r="B103" s="189">
        <v>12.1</v>
      </c>
      <c r="C103" s="189">
        <v>14.7</v>
      </c>
      <c r="D103" s="189">
        <v>17.399999999999999</v>
      </c>
      <c r="E103" s="189">
        <v>22</v>
      </c>
      <c r="F103" s="353">
        <v>27.5</v>
      </c>
      <c r="G103" s="353">
        <v>42.7</v>
      </c>
      <c r="H103" s="353">
        <v>61.6</v>
      </c>
      <c r="I103" s="353">
        <v>74.3</v>
      </c>
      <c r="J103" s="353">
        <v>80.7</v>
      </c>
      <c r="K103" s="176"/>
      <c r="L103" s="176"/>
    </row>
    <row r="104" spans="1:13" ht="12" customHeight="1" x14ac:dyDescent="0.2">
      <c r="A104" s="270"/>
      <c r="B104" s="189"/>
      <c r="C104" s="189"/>
      <c r="D104" s="189"/>
      <c r="E104" s="189"/>
      <c r="F104" s="353"/>
      <c r="G104" s="353"/>
      <c r="H104" s="353"/>
      <c r="I104" s="353"/>
      <c r="J104" s="353"/>
      <c r="K104" s="176"/>
      <c r="L104" s="176"/>
    </row>
    <row r="105" spans="1:13" ht="12" customHeight="1" x14ac:dyDescent="0.2">
      <c r="A105" s="269" t="s">
        <v>94</v>
      </c>
      <c r="B105" s="211">
        <v>1.6</v>
      </c>
      <c r="C105" s="211">
        <v>1.8</v>
      </c>
      <c r="D105" s="211">
        <v>2.5</v>
      </c>
      <c r="E105" s="211">
        <v>2.6</v>
      </c>
      <c r="F105" s="354">
        <v>3.5</v>
      </c>
      <c r="G105" s="354">
        <v>3.8</v>
      </c>
      <c r="H105" s="354">
        <v>4.7</v>
      </c>
      <c r="I105" s="354">
        <v>5.8</v>
      </c>
      <c r="J105" s="354">
        <v>6.6</v>
      </c>
      <c r="K105" s="176"/>
      <c r="L105" s="176"/>
    </row>
    <row r="106" spans="1:13" ht="12" customHeight="1" x14ac:dyDescent="0.2">
      <c r="A106" s="173"/>
      <c r="B106" s="179"/>
      <c r="C106" s="179"/>
      <c r="D106" s="179"/>
      <c r="E106" s="179"/>
      <c r="F106" s="179"/>
      <c r="G106" s="179"/>
      <c r="H106" s="179"/>
      <c r="I106" s="179"/>
      <c r="J106" s="190"/>
      <c r="K106" s="176"/>
      <c r="L106" s="176"/>
    </row>
    <row r="107" spans="1:13" ht="12" customHeight="1" x14ac:dyDescent="0.2">
      <c r="A107" s="173"/>
      <c r="B107" s="190"/>
      <c r="C107" s="190"/>
      <c r="D107" s="190"/>
      <c r="E107" s="190"/>
      <c r="F107" s="190"/>
      <c r="G107" s="190"/>
      <c r="H107" s="190"/>
      <c r="I107" s="190"/>
      <c r="J107" s="190"/>
      <c r="K107" s="182"/>
      <c r="L107" s="182"/>
    </row>
    <row r="108" spans="1:13" ht="12" customHeight="1" x14ac:dyDescent="0.2">
      <c r="A108" s="180" t="s">
        <v>102</v>
      </c>
      <c r="I108" s="63"/>
      <c r="J108" s="182"/>
      <c r="K108" s="63"/>
      <c r="L108" s="63"/>
    </row>
    <row r="109" spans="1:13" ht="12" customHeight="1" x14ac:dyDescent="0.2">
      <c r="A109" s="71"/>
      <c r="B109" s="167">
        <v>2007</v>
      </c>
      <c r="C109" s="167">
        <v>2008</v>
      </c>
      <c r="D109" s="167">
        <v>2009</v>
      </c>
      <c r="E109" s="167">
        <v>2010</v>
      </c>
      <c r="F109" s="342">
        <v>2011</v>
      </c>
      <c r="G109" s="342">
        <v>2012</v>
      </c>
      <c r="H109" s="342">
        <v>2013</v>
      </c>
      <c r="I109" s="342">
        <v>2014</v>
      </c>
      <c r="J109" s="342">
        <v>2015</v>
      </c>
      <c r="K109" s="50"/>
      <c r="L109" s="50"/>
    </row>
    <row r="110" spans="1:13" ht="12" customHeight="1" x14ac:dyDescent="0.2">
      <c r="A110" s="72" t="s">
        <v>103</v>
      </c>
      <c r="B110" s="178">
        <v>6.3</v>
      </c>
      <c r="C110" s="178">
        <v>6.52</v>
      </c>
      <c r="D110" s="178">
        <v>6.79</v>
      </c>
      <c r="E110" s="178">
        <v>7.34</v>
      </c>
      <c r="F110" s="355">
        <v>8.14</v>
      </c>
      <c r="G110" s="355">
        <v>9.01</v>
      </c>
      <c r="H110" s="355">
        <v>9.9499999999999993</v>
      </c>
      <c r="I110" s="355">
        <v>10.28</v>
      </c>
      <c r="J110" s="355">
        <v>10.941460000000001</v>
      </c>
      <c r="K110" s="63"/>
      <c r="L110" s="63"/>
    </row>
    <row r="111" spans="1:13" ht="12" customHeight="1" x14ac:dyDescent="0.2">
      <c r="A111" s="73" t="s">
        <v>26</v>
      </c>
      <c r="B111" s="189">
        <v>5.9</v>
      </c>
      <c r="C111" s="189">
        <v>5.92</v>
      </c>
      <c r="D111" s="189">
        <v>6.09</v>
      </c>
      <c r="E111" s="189">
        <v>6.58</v>
      </c>
      <c r="F111" s="356">
        <v>7.34</v>
      </c>
      <c r="G111" s="356">
        <v>7.96</v>
      </c>
      <c r="H111" s="356">
        <v>8.65</v>
      </c>
      <c r="I111" s="356">
        <v>9.33</v>
      </c>
      <c r="J111" s="356">
        <v>9.9371960000000001</v>
      </c>
      <c r="K111" s="82"/>
      <c r="L111" s="82"/>
    </row>
    <row r="112" spans="1:13" ht="12" customHeight="1" x14ac:dyDescent="0.2">
      <c r="A112" s="73" t="s">
        <v>104</v>
      </c>
      <c r="B112" s="189">
        <v>0.1</v>
      </c>
      <c r="C112" s="189">
        <v>0.16</v>
      </c>
      <c r="D112" s="189">
        <v>0.17</v>
      </c>
      <c r="E112" s="189">
        <v>0.17</v>
      </c>
      <c r="F112" s="356">
        <v>0.16</v>
      </c>
      <c r="G112" s="356">
        <v>0.12</v>
      </c>
      <c r="H112" s="356">
        <v>0.12</v>
      </c>
      <c r="I112" s="356">
        <v>0.12</v>
      </c>
      <c r="J112" s="356">
        <v>0.11626300000000001</v>
      </c>
      <c r="K112" s="82"/>
      <c r="L112" s="82"/>
    </row>
    <row r="113" spans="1:13" ht="12" customHeight="1" x14ac:dyDescent="0.2">
      <c r="A113" s="73" t="s">
        <v>133</v>
      </c>
      <c r="B113" s="189">
        <v>0.3</v>
      </c>
      <c r="C113" s="189">
        <v>0.44</v>
      </c>
      <c r="D113" s="189">
        <v>0.52</v>
      </c>
      <c r="E113" s="189">
        <v>0.59</v>
      </c>
      <c r="F113" s="356">
        <v>0.65</v>
      </c>
      <c r="G113" s="356">
        <v>0.92</v>
      </c>
      <c r="H113" s="356">
        <v>1.18</v>
      </c>
      <c r="I113" s="356">
        <v>0.83</v>
      </c>
      <c r="J113" s="356">
        <v>0.88800099999999993</v>
      </c>
    </row>
    <row r="114" spans="1:13" ht="12" customHeight="1" x14ac:dyDescent="0.2">
      <c r="A114" s="73"/>
      <c r="B114" s="139"/>
      <c r="C114" s="139"/>
      <c r="D114" s="139"/>
      <c r="E114" s="139"/>
      <c r="F114" s="139"/>
      <c r="G114" s="139"/>
      <c r="H114" s="139"/>
      <c r="I114" s="139"/>
      <c r="J114" s="139"/>
    </row>
    <row r="115" spans="1:13" ht="12" customHeight="1" x14ac:dyDescent="0.2">
      <c r="A115" s="74" t="s">
        <v>105</v>
      </c>
      <c r="B115" s="178">
        <v>2.8</v>
      </c>
      <c r="C115" s="178">
        <v>2.87</v>
      </c>
      <c r="D115" s="178">
        <v>2.91</v>
      </c>
      <c r="E115" s="178">
        <v>3.12</v>
      </c>
      <c r="F115" s="355">
        <v>3.35</v>
      </c>
      <c r="G115" s="355">
        <v>3.59</v>
      </c>
      <c r="H115" s="355">
        <v>4.26</v>
      </c>
      <c r="I115" s="355">
        <v>4.88</v>
      </c>
      <c r="J115" s="355">
        <v>5.3277359999999998</v>
      </c>
    </row>
    <row r="116" spans="1:13" ht="12" customHeight="1" x14ac:dyDescent="0.2">
      <c r="A116" s="73" t="s">
        <v>26</v>
      </c>
      <c r="B116" s="189">
        <v>2.7</v>
      </c>
      <c r="C116" s="189">
        <v>2.82</v>
      </c>
      <c r="D116" s="189">
        <v>2.86</v>
      </c>
      <c r="E116" s="189">
        <v>3.07</v>
      </c>
      <c r="F116" s="356">
        <v>3.3</v>
      </c>
      <c r="G116" s="356">
        <v>3.53</v>
      </c>
      <c r="H116" s="356">
        <v>4.18</v>
      </c>
      <c r="I116" s="356">
        <v>4.6900000000000004</v>
      </c>
      <c r="J116" s="356">
        <v>5.2659019999999996</v>
      </c>
    </row>
    <row r="117" spans="1:13" ht="12" customHeight="1" x14ac:dyDescent="0.2">
      <c r="A117" s="73" t="s">
        <v>104</v>
      </c>
      <c r="B117" s="189" t="s">
        <v>0</v>
      </c>
      <c r="C117" s="189">
        <v>0.03</v>
      </c>
      <c r="D117" s="189">
        <v>0.03</v>
      </c>
      <c r="E117" s="189">
        <v>0.03</v>
      </c>
      <c r="F117" s="356">
        <v>0.03</v>
      </c>
      <c r="G117" s="356">
        <v>0.02</v>
      </c>
      <c r="H117" s="356">
        <v>0.02</v>
      </c>
      <c r="I117" s="356">
        <v>0.12</v>
      </c>
      <c r="J117" s="356">
        <v>1.9691E-2</v>
      </c>
    </row>
    <row r="118" spans="1:13" ht="12" customHeight="1" x14ac:dyDescent="0.2">
      <c r="A118" s="75" t="s">
        <v>133</v>
      </c>
      <c r="B118" s="211" t="s">
        <v>0</v>
      </c>
      <c r="C118" s="211">
        <v>0.02</v>
      </c>
      <c r="D118" s="211">
        <v>0.02</v>
      </c>
      <c r="E118" s="211">
        <v>0.02</v>
      </c>
      <c r="F118" s="357">
        <v>0.03</v>
      </c>
      <c r="G118" s="357">
        <v>0.04</v>
      </c>
      <c r="H118" s="357">
        <v>0.05</v>
      </c>
      <c r="I118" s="357">
        <v>7.0000000000000007E-2</v>
      </c>
      <c r="J118" s="357">
        <v>4.2143E-2</v>
      </c>
    </row>
    <row r="119" spans="1:13" ht="12" customHeight="1" x14ac:dyDescent="0.2">
      <c r="A119" s="192"/>
      <c r="B119" s="140"/>
      <c r="C119" s="168"/>
      <c r="D119" s="168"/>
      <c r="E119" s="168"/>
      <c r="F119" s="168"/>
      <c r="G119" s="168"/>
      <c r="H119" s="168"/>
      <c r="I119" s="168"/>
    </row>
    <row r="120" spans="1:13" ht="12" customHeight="1" x14ac:dyDescent="0.2">
      <c r="A120" s="155"/>
    </row>
    <row r="121" spans="1:13" ht="12" customHeight="1" x14ac:dyDescent="0.2">
      <c r="A121" s="8" t="s">
        <v>106</v>
      </c>
      <c r="B121" s="26"/>
      <c r="C121" s="26"/>
      <c r="D121" s="26"/>
      <c r="E121" s="26"/>
      <c r="F121" s="26"/>
      <c r="G121" s="26"/>
    </row>
    <row r="122" spans="1:13" ht="12" customHeight="1" x14ac:dyDescent="0.2">
      <c r="A122" s="42"/>
      <c r="B122" s="19">
        <v>2005</v>
      </c>
      <c r="C122" s="19">
        <v>2006</v>
      </c>
      <c r="D122" s="19">
        <v>2007</v>
      </c>
      <c r="E122" s="19">
        <v>2008</v>
      </c>
      <c r="F122" s="19">
        <v>2009</v>
      </c>
      <c r="G122" s="19">
        <v>2010</v>
      </c>
      <c r="H122" s="19">
        <v>2011</v>
      </c>
      <c r="I122" s="19">
        <v>2012</v>
      </c>
      <c r="J122" s="19">
        <v>2013</v>
      </c>
      <c r="K122" s="19">
        <v>2014</v>
      </c>
      <c r="L122" s="19">
        <v>2015</v>
      </c>
    </row>
    <row r="123" spans="1:13" ht="12" customHeight="1" x14ac:dyDescent="0.2">
      <c r="A123" s="43" t="s">
        <v>107</v>
      </c>
      <c r="B123" s="181">
        <v>8247.9</v>
      </c>
      <c r="C123" s="181">
        <v>9386.5</v>
      </c>
      <c r="D123" s="181">
        <v>10884.7</v>
      </c>
      <c r="E123" s="181">
        <v>11735.1</v>
      </c>
      <c r="F123" s="181">
        <v>11558.4</v>
      </c>
      <c r="G123" s="181">
        <v>12547.3</v>
      </c>
      <c r="H123" s="343">
        <v>13339.3</v>
      </c>
      <c r="I123" s="343">
        <v>13802.8</v>
      </c>
      <c r="J123" s="343">
        <v>14751.9</v>
      </c>
      <c r="K123" s="343">
        <v>15889.7</v>
      </c>
      <c r="L123" s="343">
        <v>16694.3</v>
      </c>
    </row>
    <row r="124" spans="1:13" ht="12" customHeight="1" x14ac:dyDescent="0.2">
      <c r="A124" s="44" t="s">
        <v>83</v>
      </c>
      <c r="B124" s="181">
        <v>7909.5</v>
      </c>
      <c r="C124" s="181">
        <v>9018.6</v>
      </c>
      <c r="D124" s="181">
        <v>10475.700000000001</v>
      </c>
      <c r="E124" s="181">
        <v>11278</v>
      </c>
      <c r="F124" s="181">
        <v>11080.7</v>
      </c>
      <c r="G124" s="181">
        <v>12036.9</v>
      </c>
      <c r="H124" s="343">
        <v>12788.2</v>
      </c>
      <c r="I124" s="343">
        <v>13201</v>
      </c>
      <c r="J124" s="343">
        <v>14112.8</v>
      </c>
      <c r="K124" s="343">
        <v>15203.6</v>
      </c>
      <c r="L124" s="343">
        <v>15966.6</v>
      </c>
      <c r="M124" s="82"/>
    </row>
    <row r="125" spans="1:13" ht="12" customHeight="1" x14ac:dyDescent="0.2">
      <c r="A125" s="11" t="s">
        <v>7</v>
      </c>
      <c r="B125" s="161">
        <v>7662.1</v>
      </c>
      <c r="C125" s="161">
        <v>8680.1</v>
      </c>
      <c r="D125" s="161">
        <v>10212.200000000001</v>
      </c>
      <c r="E125" s="161">
        <v>11042.9</v>
      </c>
      <c r="F125" s="161">
        <v>10868.5</v>
      </c>
      <c r="G125" s="161">
        <v>11854.7</v>
      </c>
      <c r="H125" s="344">
        <v>12607.6</v>
      </c>
      <c r="I125" s="344">
        <v>13055</v>
      </c>
      <c r="J125" s="344">
        <v>13974.3</v>
      </c>
      <c r="K125" s="344">
        <v>15076.8</v>
      </c>
      <c r="L125" s="344">
        <v>15827.9</v>
      </c>
    </row>
    <row r="126" spans="1:13" ht="12" customHeight="1" x14ac:dyDescent="0.2">
      <c r="A126" s="11" t="s">
        <v>5</v>
      </c>
      <c r="B126" s="161">
        <v>247.4</v>
      </c>
      <c r="C126" s="161">
        <v>338.5</v>
      </c>
      <c r="D126" s="161">
        <v>263.5</v>
      </c>
      <c r="E126" s="161">
        <v>235</v>
      </c>
      <c r="F126" s="161">
        <v>212.2</v>
      </c>
      <c r="G126" s="161">
        <v>182.3</v>
      </c>
      <c r="H126" s="344">
        <v>180.6</v>
      </c>
      <c r="I126" s="344">
        <v>146</v>
      </c>
      <c r="J126" s="344">
        <v>138.5</v>
      </c>
      <c r="K126" s="344">
        <v>126.9</v>
      </c>
      <c r="L126" s="344">
        <v>138.69999999999999</v>
      </c>
    </row>
    <row r="127" spans="1:13" ht="12" customHeight="1" x14ac:dyDescent="0.2">
      <c r="A127" s="169" t="s">
        <v>6</v>
      </c>
      <c r="B127" s="181">
        <v>305.5</v>
      </c>
      <c r="C127" s="181">
        <v>352.2</v>
      </c>
      <c r="D127" s="181">
        <v>396.1</v>
      </c>
      <c r="E127" s="181">
        <v>445.8</v>
      </c>
      <c r="F127" s="181">
        <v>465.8</v>
      </c>
      <c r="G127" s="181">
        <v>500.1</v>
      </c>
      <c r="H127" s="343">
        <v>543.4</v>
      </c>
      <c r="I127" s="343">
        <v>594.1</v>
      </c>
      <c r="J127" s="343">
        <v>632.70000000000005</v>
      </c>
      <c r="K127" s="343">
        <v>681.3</v>
      </c>
      <c r="L127" s="343">
        <v>724.3</v>
      </c>
      <c r="M127" s="82"/>
    </row>
    <row r="128" spans="1:13" ht="12" customHeight="1" x14ac:dyDescent="0.2">
      <c r="A128" s="45" t="s">
        <v>7</v>
      </c>
      <c r="B128" s="161">
        <v>289.5</v>
      </c>
      <c r="C128" s="161">
        <v>336.3</v>
      </c>
      <c r="D128" s="161">
        <v>390.2</v>
      </c>
      <c r="E128" s="161">
        <v>442.2</v>
      </c>
      <c r="F128" s="161">
        <v>463.3</v>
      </c>
      <c r="G128" s="161">
        <v>497.6</v>
      </c>
      <c r="H128" s="344">
        <v>540.5</v>
      </c>
      <c r="I128" s="344">
        <v>590</v>
      </c>
      <c r="J128" s="344">
        <v>628.79999999999995</v>
      </c>
      <c r="K128" s="344">
        <v>677.4</v>
      </c>
      <c r="L128" s="344">
        <v>720.3</v>
      </c>
    </row>
    <row r="129" spans="1:13" ht="12" customHeight="1" x14ac:dyDescent="0.2">
      <c r="A129" s="46" t="s">
        <v>8</v>
      </c>
      <c r="B129" s="161">
        <v>16</v>
      </c>
      <c r="C129" s="161">
        <v>15.9</v>
      </c>
      <c r="D129" s="161">
        <v>6</v>
      </c>
      <c r="E129" s="161">
        <v>3.5</v>
      </c>
      <c r="F129" s="161">
        <v>2.5</v>
      </c>
      <c r="G129" s="161">
        <v>2.5</v>
      </c>
      <c r="H129" s="344">
        <v>2.9</v>
      </c>
      <c r="I129" s="344">
        <v>4.0999999999999996</v>
      </c>
      <c r="J129" s="344">
        <v>3.9</v>
      </c>
      <c r="K129" s="344">
        <v>3.9</v>
      </c>
      <c r="L129" s="344">
        <v>4.0999999999999996</v>
      </c>
    </row>
    <row r="130" spans="1:13" ht="12" customHeight="1" x14ac:dyDescent="0.2">
      <c r="A130" s="13" t="s">
        <v>9</v>
      </c>
      <c r="B130" s="162">
        <v>32.9</v>
      </c>
      <c r="C130" s="162">
        <v>15.8</v>
      </c>
      <c r="D130" s="162">
        <v>12.9</v>
      </c>
      <c r="E130" s="162">
        <v>11.3</v>
      </c>
      <c r="F130" s="162">
        <v>12</v>
      </c>
      <c r="G130" s="162">
        <v>10.3</v>
      </c>
      <c r="H130" s="346">
        <v>7.7</v>
      </c>
      <c r="I130" s="346">
        <v>7.7</v>
      </c>
      <c r="J130" s="346">
        <v>6.5</v>
      </c>
      <c r="K130" s="346">
        <v>4.8</v>
      </c>
      <c r="L130" s="346">
        <v>3.4</v>
      </c>
    </row>
    <row r="131" spans="1:13" ht="12" customHeight="1" x14ac:dyDescent="0.2">
      <c r="A131" s="47"/>
      <c r="B131" s="48"/>
      <c r="C131" s="48"/>
      <c r="D131" s="48"/>
      <c r="E131" s="48"/>
      <c r="F131" s="48"/>
      <c r="G131" s="85"/>
      <c r="H131"/>
      <c r="J131" s="50"/>
      <c r="K131" s="50"/>
      <c r="L131" s="50"/>
      <c r="M131" s="82"/>
    </row>
    <row r="132" spans="1:13" ht="12" customHeight="1" x14ac:dyDescent="0.2">
      <c r="A132" s="22"/>
      <c r="B132" s="37"/>
      <c r="C132" s="37"/>
      <c r="D132" s="37"/>
      <c r="E132" s="37"/>
      <c r="F132" s="59"/>
      <c r="G132" s="37"/>
      <c r="I132" s="82"/>
      <c r="J132" s="82"/>
      <c r="K132" s="82"/>
      <c r="L132" s="82"/>
      <c r="M132" s="82"/>
    </row>
    <row r="133" spans="1:13" ht="12" customHeight="1" x14ac:dyDescent="0.2">
      <c r="A133" s="58" t="s">
        <v>138</v>
      </c>
      <c r="B133" s="49"/>
      <c r="C133" s="49"/>
      <c r="D133" s="49"/>
      <c r="E133" s="26"/>
      <c r="F133" s="49"/>
      <c r="G133" s="85"/>
      <c r="H133"/>
      <c r="I133" s="82"/>
      <c r="J133" s="82"/>
      <c r="K133" s="82"/>
      <c r="L133" s="82"/>
      <c r="M133" s="82"/>
    </row>
    <row r="134" spans="1:13" ht="12" customHeight="1" x14ac:dyDescent="0.2">
      <c r="A134" s="76"/>
      <c r="B134" s="19">
        <v>2005</v>
      </c>
      <c r="C134" s="19">
        <v>2006</v>
      </c>
      <c r="D134" s="19">
        <v>2007</v>
      </c>
      <c r="E134" s="19">
        <v>2008</v>
      </c>
      <c r="F134" s="19">
        <v>2009</v>
      </c>
      <c r="G134" s="19">
        <v>2010</v>
      </c>
      <c r="H134" s="19">
        <v>2011</v>
      </c>
      <c r="I134" s="19">
        <v>2012</v>
      </c>
      <c r="J134" s="19">
        <v>2013</v>
      </c>
      <c r="K134" s="19">
        <v>2014</v>
      </c>
      <c r="L134" s="19">
        <v>2015</v>
      </c>
    </row>
    <row r="135" spans="1:13" ht="12" customHeight="1" x14ac:dyDescent="0.2">
      <c r="A135" s="180" t="s">
        <v>107</v>
      </c>
      <c r="B135" s="223">
        <v>7909.5</v>
      </c>
      <c r="C135" s="223">
        <v>9018.6</v>
      </c>
      <c r="D135" s="223">
        <v>10475.700000000001</v>
      </c>
      <c r="E135" s="223">
        <v>11278</v>
      </c>
      <c r="F135" s="223">
        <v>11080.7</v>
      </c>
      <c r="G135" s="223">
        <v>12036.9</v>
      </c>
      <c r="H135" s="361">
        <v>12788.2</v>
      </c>
      <c r="I135" s="361">
        <v>13201</v>
      </c>
      <c r="J135" s="361">
        <v>14112.8</v>
      </c>
      <c r="K135" s="361">
        <v>15203.6</v>
      </c>
      <c r="L135" s="361">
        <v>15966.6</v>
      </c>
    </row>
    <row r="136" spans="1:13" ht="12" customHeight="1" x14ac:dyDescent="0.2">
      <c r="A136" s="180"/>
      <c r="B136" s="181"/>
      <c r="C136" s="181"/>
      <c r="D136" s="181"/>
      <c r="E136" s="181"/>
      <c r="F136" s="181"/>
      <c r="G136" s="181"/>
      <c r="H136" s="343"/>
      <c r="I136" s="343"/>
      <c r="J136" s="343"/>
      <c r="K136" s="343"/>
      <c r="L136" s="343"/>
    </row>
    <row r="137" spans="1:13" ht="12" customHeight="1" x14ac:dyDescent="0.2">
      <c r="A137" s="10" t="s">
        <v>174</v>
      </c>
      <c r="B137" s="223">
        <v>7612.6</v>
      </c>
      <c r="C137" s="223">
        <v>8732.1</v>
      </c>
      <c r="D137" s="223">
        <v>10188.6</v>
      </c>
      <c r="E137" s="223">
        <v>11032.4</v>
      </c>
      <c r="F137" s="223">
        <v>10840.8</v>
      </c>
      <c r="G137" s="223">
        <v>11783.7</v>
      </c>
      <c r="H137" s="361">
        <v>12535.2</v>
      </c>
      <c r="I137" s="361">
        <v>12942.9</v>
      </c>
      <c r="J137" s="361">
        <v>13843.6</v>
      </c>
      <c r="K137" s="361">
        <v>14932.6</v>
      </c>
      <c r="L137" s="361">
        <v>15675.6</v>
      </c>
    </row>
    <row r="138" spans="1:13" ht="12" customHeight="1" x14ac:dyDescent="0.2">
      <c r="A138" s="51" t="s">
        <v>10</v>
      </c>
      <c r="B138" s="223">
        <v>7449.2</v>
      </c>
      <c r="C138" s="223">
        <v>8456.6</v>
      </c>
      <c r="D138" s="223">
        <v>9992.5</v>
      </c>
      <c r="E138" s="223">
        <v>10859.6</v>
      </c>
      <c r="F138" s="223">
        <v>10681.2</v>
      </c>
      <c r="G138" s="223">
        <v>11636.4</v>
      </c>
      <c r="H138" s="361">
        <v>12377.1</v>
      </c>
      <c r="I138" s="361">
        <v>12816.3</v>
      </c>
      <c r="J138" s="361">
        <v>13725.1</v>
      </c>
      <c r="K138" s="361">
        <v>14822.4</v>
      </c>
      <c r="L138" s="361">
        <v>15560.7</v>
      </c>
    </row>
    <row r="139" spans="1:13" ht="12" customHeight="1" x14ac:dyDescent="0.2">
      <c r="A139" s="52" t="s">
        <v>11</v>
      </c>
      <c r="B139" s="157">
        <v>2976.6</v>
      </c>
      <c r="C139" s="157">
        <v>2294.1</v>
      </c>
      <c r="D139" s="157">
        <v>2921.4</v>
      </c>
      <c r="E139" s="157">
        <v>2102.9</v>
      </c>
      <c r="F139" s="157">
        <v>2576.1999999999998</v>
      </c>
      <c r="G139" s="157">
        <v>2904.7</v>
      </c>
      <c r="H139" s="358">
        <v>3225.4</v>
      </c>
      <c r="I139" s="358">
        <v>1042.5999999999999</v>
      </c>
      <c r="J139" s="358">
        <v>1073</v>
      </c>
      <c r="K139" s="358">
        <v>977</v>
      </c>
      <c r="L139" s="358">
        <v>958</v>
      </c>
    </row>
    <row r="140" spans="1:13" ht="12" customHeight="1" x14ac:dyDescent="0.2">
      <c r="A140" s="52" t="s">
        <v>12</v>
      </c>
      <c r="B140" s="157">
        <v>4272.8</v>
      </c>
      <c r="C140" s="157">
        <v>5772.4</v>
      </c>
      <c r="D140" s="157">
        <v>6496.3</v>
      </c>
      <c r="E140" s="157">
        <v>8239.4</v>
      </c>
      <c r="F140" s="157">
        <v>7567.5</v>
      </c>
      <c r="G140" s="157">
        <v>8052</v>
      </c>
      <c r="H140" s="358">
        <v>8492</v>
      </c>
      <c r="I140" s="358">
        <v>11163.2</v>
      </c>
      <c r="J140" s="358">
        <v>11910</v>
      </c>
      <c r="K140" s="358">
        <v>12978.4</v>
      </c>
      <c r="L140" s="358">
        <v>13695.8</v>
      </c>
    </row>
    <row r="141" spans="1:13" ht="12" customHeight="1" x14ac:dyDescent="0.2">
      <c r="A141" s="53" t="s">
        <v>85</v>
      </c>
      <c r="B141" s="157">
        <v>517.29999999999995</v>
      </c>
      <c r="C141" s="157">
        <v>585.4</v>
      </c>
      <c r="D141" s="157">
        <v>650.1</v>
      </c>
      <c r="E141" s="157">
        <v>775.6</v>
      </c>
      <c r="F141" s="157">
        <v>966.8</v>
      </c>
      <c r="G141" s="157">
        <v>1078</v>
      </c>
      <c r="H141" s="358">
        <v>1184.5999999999999</v>
      </c>
      <c r="I141" s="358">
        <v>1286.3</v>
      </c>
      <c r="J141" s="358">
        <v>1373.4</v>
      </c>
      <c r="K141" s="358">
        <v>1424.6</v>
      </c>
      <c r="L141" s="358">
        <v>1405.7</v>
      </c>
    </row>
    <row r="142" spans="1:13" ht="12" customHeight="1" x14ac:dyDescent="0.2">
      <c r="A142" s="53" t="s">
        <v>86</v>
      </c>
      <c r="B142" s="157">
        <v>3755.6</v>
      </c>
      <c r="C142" s="157">
        <v>5187</v>
      </c>
      <c r="D142" s="157">
        <v>5846.2</v>
      </c>
      <c r="E142" s="157">
        <v>7463.8</v>
      </c>
      <c r="F142" s="157">
        <v>6600.7</v>
      </c>
      <c r="G142" s="157">
        <v>6974.1</v>
      </c>
      <c r="H142" s="358">
        <v>7307.4</v>
      </c>
      <c r="I142" s="358">
        <v>9876.7999999999993</v>
      </c>
      <c r="J142" s="358">
        <v>10536.6</v>
      </c>
      <c r="K142" s="358">
        <v>11553.8</v>
      </c>
      <c r="L142" s="358">
        <v>12290.1</v>
      </c>
    </row>
    <row r="143" spans="1:13" ht="12" customHeight="1" x14ac:dyDescent="0.2">
      <c r="A143" s="52" t="s">
        <v>45</v>
      </c>
      <c r="B143" s="250" t="s">
        <v>228</v>
      </c>
      <c r="C143" s="250" t="s">
        <v>228</v>
      </c>
      <c r="D143" s="250" t="s">
        <v>228</v>
      </c>
      <c r="E143" s="250" t="s">
        <v>228</v>
      </c>
      <c r="F143" s="157">
        <v>0.2</v>
      </c>
      <c r="G143" s="157">
        <v>0.3</v>
      </c>
      <c r="H143" s="358">
        <v>1</v>
      </c>
      <c r="I143" s="358">
        <v>12.6</v>
      </c>
      <c r="J143" s="358">
        <v>34.799999999999997</v>
      </c>
      <c r="K143" s="358">
        <v>58.4</v>
      </c>
      <c r="L143" s="358">
        <v>57.9</v>
      </c>
    </row>
    <row r="144" spans="1:13" ht="12" customHeight="1" x14ac:dyDescent="0.2">
      <c r="A144" s="53" t="s">
        <v>87</v>
      </c>
      <c r="B144" s="250" t="s">
        <v>228</v>
      </c>
      <c r="C144" s="250" t="s">
        <v>228</v>
      </c>
      <c r="D144" s="250" t="s">
        <v>228</v>
      </c>
      <c r="E144" s="250" t="s">
        <v>228</v>
      </c>
      <c r="F144" s="157">
        <v>0.2</v>
      </c>
      <c r="G144" s="157">
        <v>0.3</v>
      </c>
      <c r="H144" s="358">
        <v>1</v>
      </c>
      <c r="I144" s="358">
        <v>12.6</v>
      </c>
      <c r="J144" s="358">
        <v>34.700000000000003</v>
      </c>
      <c r="K144" s="358">
        <v>58.2</v>
      </c>
      <c r="L144" s="358">
        <v>57.7</v>
      </c>
    </row>
    <row r="145" spans="1:13" ht="12" customHeight="1" x14ac:dyDescent="0.2">
      <c r="A145" s="53" t="s">
        <v>88</v>
      </c>
      <c r="B145" s="250" t="s">
        <v>228</v>
      </c>
      <c r="C145" s="250" t="s">
        <v>228</v>
      </c>
      <c r="D145" s="250" t="s">
        <v>228</v>
      </c>
      <c r="E145" s="250" t="s">
        <v>228</v>
      </c>
      <c r="F145" s="250" t="s">
        <v>228</v>
      </c>
      <c r="G145" s="250" t="s">
        <v>228</v>
      </c>
      <c r="H145" s="359" t="s">
        <v>228</v>
      </c>
      <c r="I145" s="359">
        <v>0</v>
      </c>
      <c r="J145" s="359">
        <v>0.1</v>
      </c>
      <c r="K145" s="359">
        <v>0.2</v>
      </c>
      <c r="L145" s="359">
        <v>0.2</v>
      </c>
    </row>
    <row r="146" spans="1:13" ht="12" customHeight="1" x14ac:dyDescent="0.2">
      <c r="A146" s="52" t="s">
        <v>13</v>
      </c>
      <c r="B146" s="157">
        <v>43.795000000000002</v>
      </c>
      <c r="C146" s="157">
        <v>37.5</v>
      </c>
      <c r="D146" s="157">
        <v>31</v>
      </c>
      <c r="E146" s="157">
        <v>29.7</v>
      </c>
      <c r="F146" s="157">
        <v>32.799999999999997</v>
      </c>
      <c r="G146" s="157">
        <v>29</v>
      </c>
      <c r="H146" s="358">
        <v>26.1</v>
      </c>
      <c r="I146" s="358">
        <v>23.1</v>
      </c>
      <c r="J146" s="358">
        <v>20.3</v>
      </c>
      <c r="K146" s="358">
        <v>18</v>
      </c>
      <c r="L146" s="358">
        <v>16</v>
      </c>
    </row>
    <row r="147" spans="1:13" ht="12" customHeight="1" x14ac:dyDescent="0.2">
      <c r="A147" s="52" t="s">
        <v>111</v>
      </c>
      <c r="B147" s="157">
        <v>155.94</v>
      </c>
      <c r="C147" s="157">
        <v>352.6</v>
      </c>
      <c r="D147" s="157">
        <v>543.79999999999995</v>
      </c>
      <c r="E147" s="157">
        <v>487.6</v>
      </c>
      <c r="F147" s="157">
        <v>504.5</v>
      </c>
      <c r="G147" s="157">
        <v>650.20000000000005</v>
      </c>
      <c r="H147" s="358">
        <v>632.6</v>
      </c>
      <c r="I147" s="358">
        <v>574.79999999999995</v>
      </c>
      <c r="J147" s="358">
        <v>687</v>
      </c>
      <c r="K147" s="358">
        <v>790.6</v>
      </c>
      <c r="L147" s="358">
        <v>832.9</v>
      </c>
    </row>
    <row r="148" spans="1:13" ht="12" customHeight="1" x14ac:dyDescent="0.2">
      <c r="A148" s="51" t="s">
        <v>14</v>
      </c>
      <c r="B148" s="223">
        <v>163.5</v>
      </c>
      <c r="C148" s="223">
        <v>275.5</v>
      </c>
      <c r="D148" s="223">
        <v>196</v>
      </c>
      <c r="E148" s="223">
        <v>172.9</v>
      </c>
      <c r="F148" s="223">
        <v>159.6</v>
      </c>
      <c r="G148" s="223">
        <v>147.30000000000001</v>
      </c>
      <c r="H148" s="361">
        <v>158.1</v>
      </c>
      <c r="I148" s="361">
        <v>126.6</v>
      </c>
      <c r="J148" s="361">
        <v>118.5</v>
      </c>
      <c r="K148" s="361">
        <v>110.2</v>
      </c>
      <c r="L148" s="361">
        <v>114.9</v>
      </c>
    </row>
    <row r="149" spans="1:13" ht="12" customHeight="1" x14ac:dyDescent="0.2">
      <c r="A149" s="54" t="s">
        <v>15</v>
      </c>
      <c r="B149" s="157">
        <v>4.5</v>
      </c>
      <c r="C149" s="157">
        <v>11.7</v>
      </c>
      <c r="D149" s="157">
        <v>15.7</v>
      </c>
      <c r="E149" s="157">
        <v>10.5</v>
      </c>
      <c r="F149" s="157">
        <v>13.8</v>
      </c>
      <c r="G149" s="157">
        <v>11.4</v>
      </c>
      <c r="H149" s="358">
        <v>7.7</v>
      </c>
      <c r="I149" s="358">
        <v>7.4</v>
      </c>
      <c r="J149" s="358">
        <v>6.9</v>
      </c>
      <c r="K149" s="358">
        <v>6.3</v>
      </c>
      <c r="L149" s="358">
        <v>5.7</v>
      </c>
    </row>
    <row r="150" spans="1:13" ht="12" customHeight="1" x14ac:dyDescent="0.2">
      <c r="A150" s="52" t="s">
        <v>16</v>
      </c>
      <c r="B150" s="157">
        <v>103.02</v>
      </c>
      <c r="C150" s="157">
        <v>81.7</v>
      </c>
      <c r="D150" s="157">
        <v>72</v>
      </c>
      <c r="E150" s="157">
        <v>62.6</v>
      </c>
      <c r="F150" s="157">
        <v>53.1</v>
      </c>
      <c r="G150" s="157">
        <v>43.5</v>
      </c>
      <c r="H150" s="358">
        <v>38</v>
      </c>
      <c r="I150" s="358">
        <v>32</v>
      </c>
      <c r="J150" s="358">
        <v>28.3</v>
      </c>
      <c r="K150" s="358">
        <v>24.4</v>
      </c>
      <c r="L150" s="358">
        <v>20.7</v>
      </c>
    </row>
    <row r="151" spans="1:13" ht="12" customHeight="1" x14ac:dyDescent="0.2">
      <c r="A151" s="52" t="s">
        <v>245</v>
      </c>
      <c r="B151" s="226">
        <v>55.9</v>
      </c>
      <c r="C151" s="226">
        <v>182</v>
      </c>
      <c r="D151" s="226">
        <v>108.4</v>
      </c>
      <c r="E151" s="226">
        <v>99.7</v>
      </c>
      <c r="F151" s="226">
        <v>92.6</v>
      </c>
      <c r="G151" s="226">
        <v>92.3</v>
      </c>
      <c r="H151" s="362">
        <v>112.4</v>
      </c>
      <c r="I151" s="362">
        <v>87.2</v>
      </c>
      <c r="J151" s="362">
        <v>83.3</v>
      </c>
      <c r="K151" s="362">
        <v>79.400000000000006</v>
      </c>
      <c r="L151" s="362">
        <v>88.4</v>
      </c>
    </row>
    <row r="152" spans="1:13" ht="12" customHeight="1" x14ac:dyDescent="0.2">
      <c r="A152" s="55"/>
      <c r="B152" s="161"/>
      <c r="C152" s="161"/>
      <c r="D152" s="161"/>
      <c r="E152" s="161"/>
      <c r="F152" s="161"/>
      <c r="G152" s="161"/>
      <c r="H152" s="344"/>
      <c r="I152" s="344"/>
      <c r="J152" s="344"/>
      <c r="K152" s="344"/>
      <c r="L152" s="344"/>
    </row>
    <row r="153" spans="1:13" ht="12" customHeight="1" x14ac:dyDescent="0.2">
      <c r="A153" s="56" t="s">
        <v>89</v>
      </c>
      <c r="B153" s="223">
        <v>212.9</v>
      </c>
      <c r="C153" s="223">
        <v>223.5</v>
      </c>
      <c r="D153" s="223">
        <v>219.7</v>
      </c>
      <c r="E153" s="223">
        <v>183.4</v>
      </c>
      <c r="F153" s="223">
        <v>187.3</v>
      </c>
      <c r="G153" s="223">
        <v>218.3</v>
      </c>
      <c r="H153" s="361">
        <v>230.5</v>
      </c>
      <c r="I153" s="361">
        <v>238.7</v>
      </c>
      <c r="J153" s="361">
        <v>249.2</v>
      </c>
      <c r="K153" s="361">
        <v>254.3</v>
      </c>
      <c r="L153" s="361">
        <v>267.2</v>
      </c>
    </row>
    <row r="154" spans="1:13" ht="12" customHeight="1" x14ac:dyDescent="0.2">
      <c r="A154" s="57" t="s">
        <v>246</v>
      </c>
      <c r="B154" s="224">
        <v>83.9</v>
      </c>
      <c r="C154" s="224">
        <v>63</v>
      </c>
      <c r="D154" s="224">
        <v>67.400000000000006</v>
      </c>
      <c r="E154" s="224">
        <v>62.2</v>
      </c>
      <c r="F154" s="224">
        <v>52.6</v>
      </c>
      <c r="G154" s="224">
        <v>34.9</v>
      </c>
      <c r="H154" s="360">
        <v>22.5</v>
      </c>
      <c r="I154" s="360">
        <v>19.399999999999999</v>
      </c>
      <c r="J154" s="360">
        <v>20</v>
      </c>
      <c r="K154" s="360">
        <v>16.7</v>
      </c>
      <c r="L154" s="360">
        <v>23.8</v>
      </c>
    </row>
    <row r="155" spans="1:13" ht="12" customHeight="1" x14ac:dyDescent="0.2">
      <c r="A155" s="214"/>
      <c r="B155" s="213"/>
      <c r="C155" s="213"/>
      <c r="D155" s="213"/>
      <c r="E155" s="213"/>
      <c r="F155" s="213"/>
      <c r="G155" s="213"/>
    </row>
    <row r="156" spans="1:13" ht="12" customHeight="1" x14ac:dyDescent="0.2">
      <c r="A156" s="248"/>
      <c r="B156" s="58"/>
      <c r="C156" s="58"/>
      <c r="D156" s="58"/>
      <c r="E156" s="58"/>
      <c r="F156" s="59"/>
      <c r="G156" s="58"/>
    </row>
    <row r="157" spans="1:13" ht="12" customHeight="1" x14ac:dyDescent="0.2">
      <c r="A157" s="58" t="s">
        <v>185</v>
      </c>
      <c r="B157" s="83"/>
      <c r="C157" s="83"/>
      <c r="D157" s="83"/>
      <c r="E157" s="83"/>
      <c r="F157" s="83"/>
      <c r="G157" s="84"/>
    </row>
    <row r="158" spans="1:13" ht="12" customHeight="1" x14ac:dyDescent="0.2">
      <c r="A158" s="60"/>
      <c r="B158" s="167">
        <v>2005</v>
      </c>
      <c r="C158" s="167">
        <v>2006</v>
      </c>
      <c r="D158" s="167">
        <v>2007</v>
      </c>
      <c r="E158" s="167">
        <v>2008</v>
      </c>
      <c r="F158" s="167">
        <v>2009</v>
      </c>
      <c r="G158" s="167">
        <v>2010</v>
      </c>
      <c r="H158" s="342">
        <v>2011</v>
      </c>
      <c r="I158" s="342">
        <v>2012</v>
      </c>
      <c r="J158" s="342">
        <v>2013</v>
      </c>
      <c r="K158" s="388">
        <v>2014</v>
      </c>
      <c r="L158" s="342">
        <v>2015</v>
      </c>
      <c r="M158" s="82"/>
    </row>
    <row r="159" spans="1:13" ht="12" customHeight="1" x14ac:dyDescent="0.2">
      <c r="A159" s="61" t="s">
        <v>155</v>
      </c>
      <c r="B159" s="184">
        <v>480.8</v>
      </c>
      <c r="C159" s="184">
        <v>510.8</v>
      </c>
      <c r="D159" s="184">
        <v>556.6</v>
      </c>
      <c r="E159" s="184">
        <v>609</v>
      </c>
      <c r="F159" s="184">
        <v>625.1</v>
      </c>
      <c r="G159" s="184">
        <v>653.70000000000005</v>
      </c>
      <c r="H159" s="367">
        <v>694.4</v>
      </c>
      <c r="I159" s="367">
        <v>740.9</v>
      </c>
      <c r="J159" s="367">
        <v>775.3</v>
      </c>
      <c r="K159" s="399">
        <v>814.6</v>
      </c>
      <c r="L159" s="367">
        <v>855.3</v>
      </c>
      <c r="M159" s="82"/>
    </row>
    <row r="160" spans="1:13" ht="12" customHeight="1" x14ac:dyDescent="0.2">
      <c r="A160" s="152" t="s">
        <v>17</v>
      </c>
      <c r="B160" s="160">
        <v>305.39999999999998</v>
      </c>
      <c r="C160" s="160">
        <v>352.2</v>
      </c>
      <c r="D160" s="160">
        <v>396.1</v>
      </c>
      <c r="E160" s="160">
        <v>445.8</v>
      </c>
      <c r="F160" s="160">
        <v>465.8</v>
      </c>
      <c r="G160" s="160">
        <v>500.1</v>
      </c>
      <c r="H160" s="366">
        <v>543.4</v>
      </c>
      <c r="I160" s="366">
        <v>594.1</v>
      </c>
      <c r="J160" s="366">
        <v>632.70000000000005</v>
      </c>
      <c r="K160" s="397">
        <v>681.3</v>
      </c>
      <c r="L160" s="366">
        <v>724.3</v>
      </c>
      <c r="M160" s="82"/>
    </row>
    <row r="161" spans="1:15" ht="12" customHeight="1" x14ac:dyDescent="0.2">
      <c r="A161" s="182" t="s">
        <v>157</v>
      </c>
      <c r="B161" s="160">
        <v>49.4</v>
      </c>
      <c r="C161" s="160">
        <v>28.8</v>
      </c>
      <c r="D161" s="160">
        <v>28.1</v>
      </c>
      <c r="E161" s="160">
        <v>27.8</v>
      </c>
      <c r="F161" s="160">
        <v>27.8</v>
      </c>
      <c r="G161" s="160">
        <v>25.7</v>
      </c>
      <c r="H161" s="366">
        <v>24.3</v>
      </c>
      <c r="I161" s="366">
        <v>23</v>
      </c>
      <c r="J161" s="366">
        <v>21.7</v>
      </c>
      <c r="K161" s="397">
        <v>20.3</v>
      </c>
      <c r="L161" s="366">
        <v>18.899999999999999</v>
      </c>
      <c r="M161" s="82"/>
    </row>
    <row r="162" spans="1:15" ht="12" customHeight="1" x14ac:dyDescent="0.2">
      <c r="A162" s="182" t="s">
        <v>91</v>
      </c>
      <c r="B162" s="160">
        <v>126</v>
      </c>
      <c r="C162" s="160">
        <v>129.80000000000001</v>
      </c>
      <c r="D162" s="160">
        <v>132.4</v>
      </c>
      <c r="E162" s="160">
        <v>135.5</v>
      </c>
      <c r="F162" s="160">
        <v>131.4</v>
      </c>
      <c r="G162" s="160">
        <v>128</v>
      </c>
      <c r="H162" s="366">
        <v>126.7</v>
      </c>
      <c r="I162" s="366">
        <v>123.7</v>
      </c>
      <c r="J162" s="366">
        <v>120.9</v>
      </c>
      <c r="K162" s="397">
        <v>113</v>
      </c>
      <c r="L162" s="366">
        <v>112.1</v>
      </c>
      <c r="M162" s="82"/>
    </row>
    <row r="163" spans="1:15" ht="12" customHeight="1" x14ac:dyDescent="0.2">
      <c r="A163" s="41"/>
      <c r="B163" s="160"/>
      <c r="C163" s="160"/>
      <c r="D163" s="160"/>
      <c r="E163" s="160"/>
      <c r="F163" s="160"/>
      <c r="G163" s="160"/>
      <c r="H163" s="366"/>
      <c r="I163" s="366"/>
      <c r="J163" s="366"/>
      <c r="K163" s="397"/>
      <c r="L163" s="366"/>
      <c r="M163" s="82"/>
    </row>
    <row r="164" spans="1:15" ht="12" customHeight="1" x14ac:dyDescent="0.2">
      <c r="A164" s="8" t="s">
        <v>112</v>
      </c>
      <c r="B164" s="184">
        <v>480.8</v>
      </c>
      <c r="C164" s="184">
        <v>510.8</v>
      </c>
      <c r="D164" s="184">
        <v>556.6</v>
      </c>
      <c r="E164" s="184">
        <v>609</v>
      </c>
      <c r="F164" s="184">
        <v>625.1</v>
      </c>
      <c r="G164" s="184">
        <v>653.79999999999995</v>
      </c>
      <c r="H164" s="367">
        <v>694.6</v>
      </c>
      <c r="I164" s="367">
        <v>740.9</v>
      </c>
      <c r="J164" s="367">
        <v>775.4</v>
      </c>
      <c r="K164" s="399">
        <v>814.59999999999991</v>
      </c>
      <c r="L164" s="367">
        <v>855.19999999999993</v>
      </c>
      <c r="M164" s="82"/>
    </row>
    <row r="165" spans="1:15" ht="12" customHeight="1" x14ac:dyDescent="0.2">
      <c r="A165" s="10" t="s">
        <v>77</v>
      </c>
      <c r="B165" s="184">
        <v>429.1</v>
      </c>
      <c r="C165" s="184">
        <v>447.3</v>
      </c>
      <c r="D165" s="184">
        <v>483.7</v>
      </c>
      <c r="E165" s="184">
        <v>525.9</v>
      </c>
      <c r="F165" s="184">
        <v>535.79999999999995</v>
      </c>
      <c r="G165" s="184">
        <v>561.4</v>
      </c>
      <c r="H165" s="367">
        <v>589.5</v>
      </c>
      <c r="I165" s="367">
        <v>619.70000000000005</v>
      </c>
      <c r="J165" s="367">
        <v>641.29999999999995</v>
      </c>
      <c r="K165" s="399">
        <v>669.9</v>
      </c>
      <c r="L165" s="367">
        <v>699.9</v>
      </c>
      <c r="M165" s="401"/>
      <c r="O165" s="383"/>
    </row>
    <row r="166" spans="1:15" ht="12" customHeight="1" x14ac:dyDescent="0.2">
      <c r="A166" s="33" t="s">
        <v>3</v>
      </c>
      <c r="B166" s="160">
        <v>386.9</v>
      </c>
      <c r="C166" s="160">
        <v>398</v>
      </c>
      <c r="D166" s="160">
        <v>422.2</v>
      </c>
      <c r="E166" s="160">
        <v>461.7</v>
      </c>
      <c r="F166" s="160">
        <v>465.2</v>
      </c>
      <c r="G166" s="160">
        <v>487</v>
      </c>
      <c r="H166" s="366">
        <v>507.6</v>
      </c>
      <c r="I166" s="366">
        <v>529.6</v>
      </c>
      <c r="J166" s="366">
        <v>541.6</v>
      </c>
      <c r="K166" s="397">
        <v>560.70000000000005</v>
      </c>
      <c r="L166" s="366">
        <v>578.6</v>
      </c>
      <c r="M166" s="384"/>
    </row>
    <row r="167" spans="1:15" ht="12" customHeight="1" x14ac:dyDescent="0.2">
      <c r="A167" s="34" t="s">
        <v>93</v>
      </c>
      <c r="B167" s="160">
        <v>42.2</v>
      </c>
      <c r="C167" s="160">
        <v>49.2</v>
      </c>
      <c r="D167" s="160">
        <v>61.5</v>
      </c>
      <c r="E167" s="160">
        <v>64.3</v>
      </c>
      <c r="F167" s="160">
        <v>70.599999999999994</v>
      </c>
      <c r="G167" s="160">
        <v>74.400000000000006</v>
      </c>
      <c r="H167" s="366">
        <v>81.900000000000006</v>
      </c>
      <c r="I167" s="366">
        <v>90.1</v>
      </c>
      <c r="J167" s="366">
        <v>99.7</v>
      </c>
      <c r="K167" s="397">
        <v>109.2</v>
      </c>
      <c r="L167" s="366">
        <v>121.4</v>
      </c>
      <c r="M167" s="385"/>
      <c r="N167" s="385"/>
      <c r="O167" s="383"/>
    </row>
    <row r="168" spans="1:15" ht="12" customHeight="1" x14ac:dyDescent="0.2">
      <c r="A168" s="35" t="s">
        <v>92</v>
      </c>
      <c r="B168" s="159">
        <v>19.7</v>
      </c>
      <c r="C168" s="159">
        <v>19</v>
      </c>
      <c r="D168" s="159">
        <v>22.9</v>
      </c>
      <c r="E168" s="159">
        <v>25.1</v>
      </c>
      <c r="F168" s="159">
        <v>22.9</v>
      </c>
      <c r="G168" s="159">
        <v>20.5</v>
      </c>
      <c r="H168" s="365">
        <v>21.7</v>
      </c>
      <c r="I168" s="365">
        <v>23.6</v>
      </c>
      <c r="J168" s="365">
        <v>24</v>
      </c>
      <c r="K168" s="396">
        <v>24.9</v>
      </c>
      <c r="L168" s="365">
        <v>24.1</v>
      </c>
      <c r="M168" s="82"/>
    </row>
    <row r="169" spans="1:15" ht="12" customHeight="1" x14ac:dyDescent="0.2">
      <c r="A169" s="148" t="s">
        <v>78</v>
      </c>
      <c r="B169" s="159">
        <v>32</v>
      </c>
      <c r="C169" s="159">
        <v>44.5</v>
      </c>
      <c r="D169" s="159">
        <v>50</v>
      </c>
      <c r="E169" s="159">
        <v>58</v>
      </c>
      <c r="F169" s="159">
        <v>66.400000000000006</v>
      </c>
      <c r="G169" s="159">
        <v>71.900000000000006</v>
      </c>
      <c r="H169" s="365">
        <v>83.2</v>
      </c>
      <c r="I169" s="365">
        <v>97.4</v>
      </c>
      <c r="J169" s="365">
        <v>109.6</v>
      </c>
      <c r="K169" s="396">
        <v>119.4</v>
      </c>
      <c r="L169" s="365">
        <v>130.80000000000001</v>
      </c>
      <c r="M169" s="401"/>
    </row>
    <row r="170" spans="1:15" ht="12" customHeight="1" x14ac:dyDescent="0.2">
      <c r="A170" s="36" t="s">
        <v>4</v>
      </c>
      <c r="B170" s="160">
        <v>5.3</v>
      </c>
      <c r="C170" s="160">
        <v>8.6999999999999993</v>
      </c>
      <c r="D170" s="160">
        <v>9.5</v>
      </c>
      <c r="E170" s="160">
        <v>10.1</v>
      </c>
      <c r="F170" s="160">
        <v>8.9</v>
      </c>
      <c r="G170" s="160">
        <v>8.3000000000000007</v>
      </c>
      <c r="H170" s="366">
        <v>8.4</v>
      </c>
      <c r="I170" s="366">
        <v>9.3000000000000007</v>
      </c>
      <c r="J170" s="366">
        <v>8.8000000000000007</v>
      </c>
      <c r="K170" s="397">
        <v>8.5</v>
      </c>
      <c r="L170" s="366">
        <v>8.1999999999999993</v>
      </c>
      <c r="M170" s="82"/>
    </row>
    <row r="171" spans="1:15" ht="12" customHeight="1" x14ac:dyDescent="0.2">
      <c r="A171" s="34" t="s">
        <v>93</v>
      </c>
      <c r="B171" s="160">
        <v>26.74</v>
      </c>
      <c r="C171" s="160">
        <v>35.799999999999997</v>
      </c>
      <c r="D171" s="160">
        <v>40.4</v>
      </c>
      <c r="E171" s="160">
        <v>47.9</v>
      </c>
      <c r="F171" s="160">
        <v>57.4</v>
      </c>
      <c r="G171" s="160">
        <v>63.5</v>
      </c>
      <c r="H171" s="366">
        <v>74.8</v>
      </c>
      <c r="I171" s="366">
        <v>88.1</v>
      </c>
      <c r="J171" s="366">
        <v>100.9</v>
      </c>
      <c r="K171" s="397">
        <v>110.9</v>
      </c>
      <c r="L171" s="366">
        <v>122.7</v>
      </c>
      <c r="M171" s="82"/>
    </row>
    <row r="172" spans="1:15" ht="12" customHeight="1" x14ac:dyDescent="0.2">
      <c r="A172" s="170" t="s">
        <v>180</v>
      </c>
      <c r="B172" s="184" t="s">
        <v>0</v>
      </c>
      <c r="C172" s="184" t="s">
        <v>0</v>
      </c>
      <c r="D172" s="184" t="s">
        <v>0</v>
      </c>
      <c r="E172" s="184" t="s">
        <v>0</v>
      </c>
      <c r="F172" s="184" t="s">
        <v>0</v>
      </c>
      <c r="G172" s="184" t="s">
        <v>0</v>
      </c>
      <c r="H172" s="367" t="s">
        <v>0</v>
      </c>
      <c r="I172" s="367">
        <v>0.1</v>
      </c>
      <c r="J172" s="367">
        <v>0.4</v>
      </c>
      <c r="K172" s="399">
        <v>0.4</v>
      </c>
      <c r="L172" s="367">
        <v>0.4</v>
      </c>
      <c r="M172" s="82"/>
      <c r="N172" s="82"/>
    </row>
    <row r="173" spans="1:15" ht="12" customHeight="1" x14ac:dyDescent="0.2">
      <c r="A173" s="170"/>
      <c r="B173" s="184"/>
      <c r="C173" s="184"/>
      <c r="D173" s="184"/>
      <c r="E173" s="184"/>
      <c r="F173" s="184"/>
      <c r="G173" s="184"/>
      <c r="H173" s="367"/>
      <c r="I173" s="367"/>
      <c r="J173" s="367"/>
      <c r="K173" s="399"/>
      <c r="L173" s="367"/>
      <c r="M173" s="82"/>
      <c r="N173" s="82"/>
    </row>
    <row r="174" spans="1:15" ht="12" customHeight="1" x14ac:dyDescent="0.2">
      <c r="A174" s="61" t="s">
        <v>101</v>
      </c>
      <c r="B174" s="190">
        <v>445.3</v>
      </c>
      <c r="C174" s="184">
        <v>470.3</v>
      </c>
      <c r="D174" s="184">
        <v>498.1</v>
      </c>
      <c r="E174" s="184">
        <v>546.79999999999995</v>
      </c>
      <c r="F174" s="184">
        <v>558.29999999999995</v>
      </c>
      <c r="G174" s="184">
        <v>578.6</v>
      </c>
      <c r="H174" s="367">
        <v>607.1</v>
      </c>
      <c r="I174" s="367">
        <v>638.4</v>
      </c>
      <c r="J174" s="367">
        <v>658.9</v>
      </c>
      <c r="K174" s="399">
        <v>685.1</v>
      </c>
      <c r="L174" s="367">
        <v>715</v>
      </c>
      <c r="M174" s="82"/>
      <c r="N174" s="82"/>
    </row>
    <row r="175" spans="1:15" ht="12" customHeight="1" x14ac:dyDescent="0.2">
      <c r="A175" s="152" t="s">
        <v>17</v>
      </c>
      <c r="B175" s="189">
        <v>281.89999999999998</v>
      </c>
      <c r="C175" s="160">
        <v>323.7</v>
      </c>
      <c r="D175" s="160">
        <v>355.5</v>
      </c>
      <c r="E175" s="160">
        <v>403.9</v>
      </c>
      <c r="F175" s="160">
        <v>420.2</v>
      </c>
      <c r="G175" s="160">
        <v>446.3</v>
      </c>
      <c r="H175" s="366">
        <v>477.8</v>
      </c>
      <c r="I175" s="366">
        <v>514.29999999999995</v>
      </c>
      <c r="J175" s="366">
        <v>540.79999999999995</v>
      </c>
      <c r="K175" s="397">
        <v>572.70000000000005</v>
      </c>
      <c r="L175" s="366">
        <v>608.1</v>
      </c>
      <c r="M175" s="82"/>
      <c r="N175" s="82"/>
    </row>
    <row r="176" spans="1:15" ht="12" customHeight="1" x14ac:dyDescent="0.2">
      <c r="A176" s="182" t="s">
        <v>157</v>
      </c>
      <c r="B176" s="251">
        <v>49.4</v>
      </c>
      <c r="C176" s="160">
        <v>28.8</v>
      </c>
      <c r="D176" s="160">
        <v>28.1</v>
      </c>
      <c r="E176" s="160">
        <v>27.8</v>
      </c>
      <c r="F176" s="160">
        <v>27.8</v>
      </c>
      <c r="G176" s="160">
        <v>25.6</v>
      </c>
      <c r="H176" s="366">
        <v>24.3</v>
      </c>
      <c r="I176" s="366">
        <v>23</v>
      </c>
      <c r="J176" s="366">
        <v>21.7</v>
      </c>
      <c r="K176" s="397">
        <v>20.3</v>
      </c>
      <c r="L176" s="366">
        <v>18.899999999999999</v>
      </c>
      <c r="M176" s="82"/>
      <c r="N176" s="82"/>
    </row>
    <row r="177" spans="1:15" ht="12" customHeight="1" x14ac:dyDescent="0.2">
      <c r="A177" s="182" t="s">
        <v>91</v>
      </c>
      <c r="B177" s="189">
        <v>114</v>
      </c>
      <c r="C177" s="160">
        <v>117.8</v>
      </c>
      <c r="D177" s="160">
        <v>114.5</v>
      </c>
      <c r="E177" s="160">
        <v>115.2</v>
      </c>
      <c r="F177" s="160">
        <v>110.3</v>
      </c>
      <c r="G177" s="160">
        <v>106.7</v>
      </c>
      <c r="H177" s="366">
        <v>105</v>
      </c>
      <c r="I177" s="366">
        <v>101.2</v>
      </c>
      <c r="J177" s="366">
        <v>96.5</v>
      </c>
      <c r="K177" s="397">
        <v>92.1</v>
      </c>
      <c r="L177" s="366">
        <v>88.1</v>
      </c>
      <c r="M177" s="82"/>
      <c r="N177" s="82"/>
    </row>
    <row r="178" spans="1:15" ht="12" customHeight="1" x14ac:dyDescent="0.2">
      <c r="A178" s="148"/>
      <c r="B178" s="160"/>
      <c r="C178" s="160"/>
      <c r="D178" s="160"/>
      <c r="E178" s="160"/>
      <c r="F178" s="160"/>
      <c r="G178" s="160"/>
      <c r="H178" s="366"/>
      <c r="I178" s="366"/>
      <c r="J178" s="366"/>
      <c r="K178" s="397"/>
      <c r="L178" s="366"/>
      <c r="M178" s="82"/>
      <c r="N178" s="82"/>
    </row>
    <row r="179" spans="1:15" ht="12" customHeight="1" x14ac:dyDescent="0.2">
      <c r="A179" s="61" t="s">
        <v>19</v>
      </c>
      <c r="B179" s="184">
        <v>35.5</v>
      </c>
      <c r="C179" s="184">
        <v>40.5</v>
      </c>
      <c r="D179" s="184">
        <v>58.5</v>
      </c>
      <c r="E179" s="184">
        <v>62.2</v>
      </c>
      <c r="F179" s="184">
        <v>66.8</v>
      </c>
      <c r="G179" s="184">
        <v>75.099999999999994</v>
      </c>
      <c r="H179" s="367">
        <v>87.3</v>
      </c>
      <c r="I179" s="367">
        <v>102.4</v>
      </c>
      <c r="J179" s="367">
        <v>116.3</v>
      </c>
      <c r="K179" s="399">
        <v>129.5</v>
      </c>
      <c r="L179" s="367">
        <v>140.19999999999999</v>
      </c>
      <c r="M179" s="384"/>
    </row>
    <row r="180" spans="1:15" ht="12" customHeight="1" x14ac:dyDescent="0.2">
      <c r="A180" s="182" t="s">
        <v>20</v>
      </c>
      <c r="B180" s="160">
        <v>23.5</v>
      </c>
      <c r="C180" s="160">
        <v>28.5</v>
      </c>
      <c r="D180" s="160">
        <v>40.700000000000003</v>
      </c>
      <c r="E180" s="160">
        <v>41.9</v>
      </c>
      <c r="F180" s="160">
        <v>45.6</v>
      </c>
      <c r="G180" s="160">
        <v>53.8</v>
      </c>
      <c r="H180" s="366">
        <v>65.599999999999994</v>
      </c>
      <c r="I180" s="366">
        <v>79.900000000000006</v>
      </c>
      <c r="J180" s="366">
        <v>91.9</v>
      </c>
      <c r="K180" s="397">
        <v>108.6</v>
      </c>
      <c r="L180" s="366">
        <v>116.3</v>
      </c>
      <c r="M180" s="82"/>
      <c r="O180" s="397"/>
    </row>
    <row r="181" spans="1:15" ht="12" customHeight="1" x14ac:dyDescent="0.2">
      <c r="A181" s="182" t="s">
        <v>21</v>
      </c>
      <c r="B181" s="160">
        <v>12</v>
      </c>
      <c r="C181" s="160">
        <v>12</v>
      </c>
      <c r="D181" s="160">
        <v>17.8</v>
      </c>
      <c r="E181" s="160">
        <v>20.3</v>
      </c>
      <c r="F181" s="160">
        <v>21.1</v>
      </c>
      <c r="G181" s="160">
        <v>21.4</v>
      </c>
      <c r="H181" s="366">
        <v>21.7</v>
      </c>
      <c r="I181" s="366">
        <v>22.6</v>
      </c>
      <c r="J181" s="366">
        <v>24.4</v>
      </c>
      <c r="K181" s="397">
        <v>20.9</v>
      </c>
      <c r="L181" s="366">
        <v>24</v>
      </c>
      <c r="M181" s="82"/>
      <c r="O181" s="397"/>
    </row>
    <row r="182" spans="1:15" ht="12" customHeight="1" x14ac:dyDescent="0.2">
      <c r="A182" s="22"/>
      <c r="B182" s="160"/>
      <c r="C182" s="160"/>
      <c r="D182" s="160"/>
      <c r="E182" s="160"/>
      <c r="F182" s="160"/>
      <c r="G182" s="160"/>
      <c r="H182" s="366"/>
      <c r="I182" s="366"/>
      <c r="J182" s="366"/>
      <c r="K182" s="397"/>
      <c r="L182" s="366"/>
      <c r="M182" s="82"/>
    </row>
    <row r="183" spans="1:15" ht="12" customHeight="1" x14ac:dyDescent="0.2">
      <c r="A183" s="37" t="s">
        <v>94</v>
      </c>
      <c r="B183" s="184">
        <v>9.6</v>
      </c>
      <c r="C183" s="184">
        <v>10.199999999999999</v>
      </c>
      <c r="D183" s="184">
        <v>10</v>
      </c>
      <c r="E183" s="184">
        <v>12.2</v>
      </c>
      <c r="F183" s="184">
        <v>12.6</v>
      </c>
      <c r="G183" s="184">
        <v>13.7</v>
      </c>
      <c r="H183" s="367">
        <v>15.5</v>
      </c>
      <c r="I183" s="367">
        <v>17.3</v>
      </c>
      <c r="J183" s="367">
        <v>20.6</v>
      </c>
      <c r="K183" s="399">
        <v>27.9</v>
      </c>
      <c r="L183" s="367">
        <v>32.6</v>
      </c>
      <c r="M183" s="82"/>
    </row>
    <row r="184" spans="1:15" ht="12" customHeight="1" x14ac:dyDescent="0.2">
      <c r="A184" s="49" t="s">
        <v>22</v>
      </c>
      <c r="B184" s="157">
        <v>7.7</v>
      </c>
      <c r="C184" s="157">
        <v>7.9</v>
      </c>
      <c r="D184" s="157">
        <v>6.3</v>
      </c>
      <c r="E184" s="157">
        <v>8.4</v>
      </c>
      <c r="F184" s="157">
        <v>9.3000000000000007</v>
      </c>
      <c r="G184" s="157">
        <v>10.6</v>
      </c>
      <c r="H184" s="363">
        <v>12.3</v>
      </c>
      <c r="I184" s="363">
        <v>14.2</v>
      </c>
      <c r="J184" s="363">
        <v>17.899999999999999</v>
      </c>
      <c r="K184" s="394">
        <v>25.2</v>
      </c>
      <c r="L184" s="363">
        <v>30.1</v>
      </c>
      <c r="M184" s="82"/>
    </row>
    <row r="185" spans="1:15" ht="12" customHeight="1" x14ac:dyDescent="0.2">
      <c r="A185" s="65" t="s">
        <v>23</v>
      </c>
      <c r="B185" s="158">
        <v>1.8</v>
      </c>
      <c r="C185" s="158">
        <v>2.4</v>
      </c>
      <c r="D185" s="158">
        <v>3.7</v>
      </c>
      <c r="E185" s="158">
        <v>3.8</v>
      </c>
      <c r="F185" s="158">
        <v>3.3</v>
      </c>
      <c r="G185" s="158">
        <v>3.1</v>
      </c>
      <c r="H185" s="364">
        <v>3.2</v>
      </c>
      <c r="I185" s="364">
        <v>3.1</v>
      </c>
      <c r="J185" s="364">
        <v>2.7</v>
      </c>
      <c r="K185" s="395">
        <v>2.7</v>
      </c>
      <c r="L185" s="364">
        <v>2.5</v>
      </c>
      <c r="M185" s="82"/>
    </row>
    <row r="186" spans="1:15" ht="12" customHeight="1" x14ac:dyDescent="0.2">
      <c r="A186" s="185"/>
      <c r="B186" s="212"/>
      <c r="C186" s="212"/>
      <c r="D186" s="212"/>
      <c r="E186" s="212"/>
      <c r="F186" s="212"/>
      <c r="G186" s="212"/>
      <c r="H186" s="86"/>
      <c r="I186" s="182"/>
      <c r="J186" s="182"/>
      <c r="K186" s="182"/>
      <c r="L186" s="182"/>
      <c r="M186" s="82"/>
      <c r="N186" s="82"/>
      <c r="O186" s="82"/>
    </row>
    <row r="187" spans="1:15" ht="12" customHeight="1" x14ac:dyDescent="0.2">
      <c r="A187" s="248"/>
      <c r="B187" s="27"/>
      <c r="C187" s="27"/>
      <c r="D187" s="27"/>
      <c r="E187" s="27"/>
      <c r="F187" s="27"/>
      <c r="G187" s="27"/>
      <c r="H187" s="86"/>
      <c r="I187" s="82"/>
      <c r="J187" s="82"/>
      <c r="K187" s="82"/>
      <c r="L187" s="82"/>
      <c r="M187" s="82"/>
      <c r="N187" s="82"/>
      <c r="O187" s="82"/>
    </row>
    <row r="188" spans="1:15" ht="12" customHeight="1" x14ac:dyDescent="0.2">
      <c r="A188" s="43" t="s">
        <v>153</v>
      </c>
      <c r="B188" s="21"/>
      <c r="C188" s="21"/>
      <c r="D188" s="21"/>
      <c r="E188" s="21"/>
      <c r="F188" s="21"/>
      <c r="G188" s="85"/>
      <c r="H188"/>
      <c r="I188" s="82"/>
      <c r="J188" s="82"/>
      <c r="K188" s="82"/>
      <c r="L188" s="82"/>
      <c r="M188" s="82"/>
    </row>
    <row r="189" spans="1:15" ht="12" customHeight="1" x14ac:dyDescent="0.2">
      <c r="A189" s="77"/>
      <c r="B189" s="19">
        <v>2005</v>
      </c>
      <c r="C189" s="19">
        <v>2006</v>
      </c>
      <c r="D189" s="19">
        <v>2007</v>
      </c>
      <c r="E189" s="19">
        <v>2008</v>
      </c>
      <c r="F189" s="19">
        <v>2009</v>
      </c>
      <c r="G189" s="19">
        <v>2010</v>
      </c>
      <c r="H189" s="19">
        <v>2011</v>
      </c>
      <c r="I189" s="19">
        <v>2012</v>
      </c>
      <c r="J189" s="19">
        <v>2013</v>
      </c>
      <c r="K189" s="19">
        <v>2014</v>
      </c>
      <c r="L189" s="19">
        <v>2015</v>
      </c>
    </row>
    <row r="190" spans="1:15" ht="12" customHeight="1" x14ac:dyDescent="0.2">
      <c r="A190" s="171" t="s">
        <v>182</v>
      </c>
      <c r="B190" s="181">
        <v>454.8</v>
      </c>
      <c r="C190" s="181">
        <v>483.1</v>
      </c>
      <c r="D190" s="181">
        <v>515.4</v>
      </c>
      <c r="E190" s="181">
        <v>570.6</v>
      </c>
      <c r="F190" s="181">
        <v>583.70000000000005</v>
      </c>
      <c r="G190" s="181">
        <v>605.20000000000005</v>
      </c>
      <c r="H190" s="343">
        <v>637.20000000000005</v>
      </c>
      <c r="I190" s="389">
        <v>673.6</v>
      </c>
      <c r="J190" s="389">
        <v>696.4</v>
      </c>
      <c r="K190" s="389">
        <v>728</v>
      </c>
      <c r="L190" s="343">
        <v>761.1</v>
      </c>
    </row>
    <row r="191" spans="1:15" ht="12" customHeight="1" x14ac:dyDescent="0.2">
      <c r="A191" s="18" t="s">
        <v>95</v>
      </c>
      <c r="B191" s="161">
        <v>112</v>
      </c>
      <c r="C191" s="161">
        <v>119.2</v>
      </c>
      <c r="D191" s="161">
        <v>117.8</v>
      </c>
      <c r="E191" s="161">
        <v>118.5</v>
      </c>
      <c r="F191" s="161">
        <v>113.2</v>
      </c>
      <c r="G191" s="161">
        <v>109.5</v>
      </c>
      <c r="H191" s="344">
        <v>108</v>
      </c>
      <c r="I191" s="390">
        <v>104.1</v>
      </c>
      <c r="J191" s="390">
        <v>99</v>
      </c>
      <c r="K191" s="390">
        <v>94.7</v>
      </c>
      <c r="L191" s="344">
        <v>90.3</v>
      </c>
      <c r="M191" s="400"/>
      <c r="N191" s="400"/>
    </row>
    <row r="192" spans="1:15" ht="12" customHeight="1" x14ac:dyDescent="0.2">
      <c r="A192" s="18" t="s">
        <v>132</v>
      </c>
      <c r="B192" s="161">
        <v>272.60000000000002</v>
      </c>
      <c r="C192" s="161">
        <v>305.8</v>
      </c>
      <c r="D192" s="161">
        <v>319.7</v>
      </c>
      <c r="E192" s="161">
        <v>364.7</v>
      </c>
      <c r="F192" s="161">
        <v>395.7</v>
      </c>
      <c r="G192" s="161">
        <v>422.8</v>
      </c>
      <c r="H192" s="344">
        <v>454.4</v>
      </c>
      <c r="I192" s="390">
        <v>487.2</v>
      </c>
      <c r="J192" s="390">
        <v>511.2</v>
      </c>
      <c r="K192" s="390">
        <v>543.6</v>
      </c>
      <c r="L192" s="344">
        <v>575.29999999999995</v>
      </c>
      <c r="N192" s="161"/>
    </row>
    <row r="193" spans="1:15" ht="12" customHeight="1" x14ac:dyDescent="0.2">
      <c r="A193" s="18" t="s">
        <v>27</v>
      </c>
      <c r="B193" s="161">
        <v>49.4</v>
      </c>
      <c r="C193" s="161">
        <v>28.8</v>
      </c>
      <c r="D193" s="161">
        <v>28.1</v>
      </c>
      <c r="E193" s="161">
        <v>27.8</v>
      </c>
      <c r="F193" s="161">
        <v>27.8</v>
      </c>
      <c r="G193" s="161">
        <v>25.7</v>
      </c>
      <c r="H193" s="344">
        <v>24.3</v>
      </c>
      <c r="I193" s="390">
        <v>23</v>
      </c>
      <c r="J193" s="390">
        <v>21.7</v>
      </c>
      <c r="K193" s="390">
        <v>20.3</v>
      </c>
      <c r="L193" s="344">
        <v>18.899999999999999</v>
      </c>
      <c r="M193" s="400"/>
      <c r="N193" s="400"/>
    </row>
    <row r="194" spans="1:15" ht="12" customHeight="1" x14ac:dyDescent="0.2">
      <c r="A194" s="67" t="s">
        <v>96</v>
      </c>
      <c r="B194" s="161">
        <v>20.8</v>
      </c>
      <c r="C194" s="161">
        <v>29.3</v>
      </c>
      <c r="D194" s="161">
        <v>49.8</v>
      </c>
      <c r="E194" s="161">
        <v>59.6</v>
      </c>
      <c r="F194" s="161">
        <v>47</v>
      </c>
      <c r="G194" s="161">
        <v>47.3</v>
      </c>
      <c r="H194" s="344">
        <v>50.6</v>
      </c>
      <c r="I194" s="390">
        <v>57.5</v>
      </c>
      <c r="J194" s="390">
        <v>62.3</v>
      </c>
      <c r="K194" s="390">
        <v>67.5</v>
      </c>
      <c r="L194" s="344">
        <v>74.7</v>
      </c>
    </row>
    <row r="195" spans="1:15" ht="12" customHeight="1" x14ac:dyDescent="0.2">
      <c r="A195" s="67" t="s">
        <v>177</v>
      </c>
      <c r="B195" s="157" t="s">
        <v>0</v>
      </c>
      <c r="C195" s="157" t="s">
        <v>0</v>
      </c>
      <c r="D195" s="157" t="s">
        <v>0</v>
      </c>
      <c r="E195" s="157" t="s">
        <v>0</v>
      </c>
      <c r="F195" s="157" t="s">
        <v>0</v>
      </c>
      <c r="G195" s="157" t="s">
        <v>0</v>
      </c>
      <c r="H195" s="368" t="s">
        <v>0</v>
      </c>
      <c r="I195" s="394">
        <v>0.4</v>
      </c>
      <c r="J195" s="394">
        <v>1.1000000000000001</v>
      </c>
      <c r="K195" s="394">
        <v>2</v>
      </c>
      <c r="L195" s="368">
        <v>1.9</v>
      </c>
    </row>
    <row r="196" spans="1:15" ht="12" customHeight="1" x14ac:dyDescent="0.2">
      <c r="A196" s="68"/>
      <c r="B196" s="161"/>
      <c r="C196" s="161"/>
      <c r="D196" s="161"/>
      <c r="E196" s="161"/>
      <c r="F196" s="161"/>
      <c r="G196" s="161"/>
      <c r="H196" s="344"/>
      <c r="I196" s="390"/>
      <c r="J196" s="390"/>
      <c r="K196" s="390"/>
      <c r="L196" s="344"/>
    </row>
    <row r="197" spans="1:15" ht="12" customHeight="1" x14ac:dyDescent="0.2">
      <c r="A197" s="56" t="s">
        <v>113</v>
      </c>
      <c r="B197" s="181">
        <v>452.4</v>
      </c>
      <c r="C197" s="181">
        <v>473.3</v>
      </c>
      <c r="D197" s="181">
        <v>505.9</v>
      </c>
      <c r="E197" s="181">
        <v>558.5</v>
      </c>
      <c r="F197" s="181">
        <v>571.5</v>
      </c>
      <c r="G197" s="181">
        <v>591.5</v>
      </c>
      <c r="H197" s="343">
        <v>621.70000000000005</v>
      </c>
      <c r="I197" s="389">
        <v>655</v>
      </c>
      <c r="J197" s="389">
        <v>674.7</v>
      </c>
      <c r="K197" s="389">
        <v>700.3</v>
      </c>
      <c r="L197" s="343">
        <v>729.2</v>
      </c>
      <c r="N197" s="389"/>
      <c r="O197" s="389"/>
    </row>
    <row r="198" spans="1:15" ht="12" customHeight="1" x14ac:dyDescent="0.2">
      <c r="A198" s="51" t="s">
        <v>97</v>
      </c>
      <c r="B198" s="181">
        <v>112.1</v>
      </c>
      <c r="C198" s="181">
        <v>116.9</v>
      </c>
      <c r="D198" s="181">
        <v>114.1</v>
      </c>
      <c r="E198" s="181">
        <v>114.8</v>
      </c>
      <c r="F198" s="181">
        <v>109.9</v>
      </c>
      <c r="G198" s="181">
        <v>106.4</v>
      </c>
      <c r="H198" s="343">
        <v>104.8</v>
      </c>
      <c r="I198" s="389">
        <v>101</v>
      </c>
      <c r="J198" s="389">
        <v>96.3</v>
      </c>
      <c r="K198" s="389">
        <v>92</v>
      </c>
      <c r="L198" s="343">
        <v>87.8</v>
      </c>
      <c r="N198" s="389"/>
      <c r="O198" s="389"/>
    </row>
    <row r="199" spans="1:15" ht="12" customHeight="1" x14ac:dyDescent="0.2">
      <c r="A199" s="205" t="s">
        <v>24</v>
      </c>
      <c r="B199" s="161">
        <v>101.9</v>
      </c>
      <c r="C199" s="161">
        <v>103.1</v>
      </c>
      <c r="D199" s="161">
        <v>103.2</v>
      </c>
      <c r="E199" s="161">
        <v>102.8</v>
      </c>
      <c r="F199" s="161">
        <v>98.4</v>
      </c>
      <c r="G199" s="161">
        <v>96.8</v>
      </c>
      <c r="H199" s="344">
        <v>95.4</v>
      </c>
      <c r="I199" s="390">
        <v>91.7</v>
      </c>
      <c r="J199" s="390">
        <v>87.4</v>
      </c>
      <c r="K199" s="390">
        <v>83.3</v>
      </c>
      <c r="L199" s="344">
        <v>79.599999999999994</v>
      </c>
      <c r="N199" s="243"/>
      <c r="O199" s="243"/>
    </row>
    <row r="200" spans="1:15" ht="12" customHeight="1" x14ac:dyDescent="0.2">
      <c r="A200" s="206" t="s">
        <v>25</v>
      </c>
      <c r="B200" s="161">
        <v>1.3</v>
      </c>
      <c r="C200" s="161">
        <v>1.6</v>
      </c>
      <c r="D200" s="161">
        <v>1.4</v>
      </c>
      <c r="E200" s="161">
        <v>1.4</v>
      </c>
      <c r="F200" s="161">
        <v>1.2</v>
      </c>
      <c r="G200" s="161">
        <v>1.1000000000000001</v>
      </c>
      <c r="H200" s="344">
        <v>1</v>
      </c>
      <c r="I200" s="390">
        <v>1</v>
      </c>
      <c r="J200" s="390">
        <v>0.9</v>
      </c>
      <c r="K200" s="390">
        <v>0.8</v>
      </c>
      <c r="L200" s="344">
        <v>0.7</v>
      </c>
    </row>
    <row r="201" spans="1:15" ht="12" customHeight="1" x14ac:dyDescent="0.2">
      <c r="A201" s="206" t="s">
        <v>98</v>
      </c>
      <c r="B201" s="161">
        <v>8.9</v>
      </c>
      <c r="C201" s="161">
        <v>12.3</v>
      </c>
      <c r="D201" s="161">
        <v>9.5</v>
      </c>
      <c r="E201" s="161">
        <v>10.6</v>
      </c>
      <c r="F201" s="161">
        <v>10.4</v>
      </c>
      <c r="G201" s="161">
        <v>8.5</v>
      </c>
      <c r="H201" s="344">
        <v>8.3000000000000007</v>
      </c>
      <c r="I201" s="390">
        <v>8.1999999999999993</v>
      </c>
      <c r="J201" s="390">
        <v>8</v>
      </c>
      <c r="K201" s="390">
        <v>7.8</v>
      </c>
      <c r="L201" s="344">
        <v>7.5</v>
      </c>
    </row>
    <row r="202" spans="1:15" ht="12" customHeight="1" x14ac:dyDescent="0.2">
      <c r="A202" s="206" t="s">
        <v>179</v>
      </c>
      <c r="B202" s="250" t="s">
        <v>228</v>
      </c>
      <c r="C202" s="250" t="s">
        <v>228</v>
      </c>
      <c r="D202" s="250" t="s">
        <v>228</v>
      </c>
      <c r="E202" s="250" t="s">
        <v>228</v>
      </c>
      <c r="F202" s="250" t="s">
        <v>228</v>
      </c>
      <c r="G202" s="250" t="s">
        <v>228</v>
      </c>
      <c r="H202" s="369" t="s">
        <v>228</v>
      </c>
      <c r="I202" s="398" t="s">
        <v>0</v>
      </c>
      <c r="J202" s="398">
        <v>0</v>
      </c>
      <c r="K202" s="398">
        <v>0.1</v>
      </c>
      <c r="L202" s="369">
        <v>0.1</v>
      </c>
    </row>
    <row r="203" spans="1:15" ht="12" customHeight="1" x14ac:dyDescent="0.2">
      <c r="A203" s="206"/>
      <c r="B203" s="161"/>
      <c r="C203" s="161"/>
      <c r="D203" s="161"/>
      <c r="E203" s="161"/>
      <c r="F203" s="161"/>
      <c r="G203" s="161"/>
      <c r="H203" s="344"/>
      <c r="I203" s="390"/>
      <c r="J203" s="390"/>
      <c r="K203" s="390"/>
      <c r="L203" s="344"/>
    </row>
    <row r="204" spans="1:15" ht="12" customHeight="1" x14ac:dyDescent="0.2">
      <c r="A204" s="51" t="s">
        <v>27</v>
      </c>
      <c r="B204" s="181">
        <v>49.4</v>
      </c>
      <c r="C204" s="181">
        <v>28.8</v>
      </c>
      <c r="D204" s="181">
        <v>28.1</v>
      </c>
      <c r="E204" s="181">
        <v>27.8</v>
      </c>
      <c r="F204" s="181">
        <v>27.8</v>
      </c>
      <c r="G204" s="181">
        <v>25.7</v>
      </c>
      <c r="H204" s="343">
        <v>24.3</v>
      </c>
      <c r="I204" s="389">
        <v>23</v>
      </c>
      <c r="J204" s="389">
        <v>21.7</v>
      </c>
      <c r="K204" s="389">
        <v>20.3</v>
      </c>
      <c r="L204" s="343">
        <v>18.899999999999999</v>
      </c>
    </row>
    <row r="205" spans="1:15" ht="12" customHeight="1" x14ac:dyDescent="0.2">
      <c r="A205" s="209"/>
      <c r="B205" s="161"/>
      <c r="C205" s="161"/>
      <c r="D205" s="161"/>
      <c r="E205" s="161"/>
      <c r="F205" s="161"/>
      <c r="G205" s="161"/>
      <c r="H205" s="344"/>
      <c r="I205" s="390"/>
      <c r="J205" s="390"/>
      <c r="K205" s="390"/>
      <c r="L205" s="344"/>
    </row>
    <row r="206" spans="1:15" ht="12" customHeight="1" x14ac:dyDescent="0.2">
      <c r="A206" s="207" t="s">
        <v>99</v>
      </c>
      <c r="B206" s="181">
        <v>290.89999999999998</v>
      </c>
      <c r="C206" s="181">
        <v>327.60000000000002</v>
      </c>
      <c r="D206" s="181">
        <v>363.6</v>
      </c>
      <c r="E206" s="181">
        <v>416</v>
      </c>
      <c r="F206" s="181">
        <v>433.7</v>
      </c>
      <c r="G206" s="181">
        <v>459.5</v>
      </c>
      <c r="H206" s="343">
        <v>492.6</v>
      </c>
      <c r="I206" s="389">
        <v>530.6</v>
      </c>
      <c r="J206" s="389">
        <v>555.5</v>
      </c>
      <c r="K206" s="389">
        <v>586.1</v>
      </c>
      <c r="L206" s="343">
        <v>620.5</v>
      </c>
    </row>
    <row r="207" spans="1:15" ht="12" customHeight="1" x14ac:dyDescent="0.2">
      <c r="A207" s="205" t="s">
        <v>247</v>
      </c>
      <c r="B207" s="161">
        <v>235.4</v>
      </c>
      <c r="C207" s="161">
        <v>267</v>
      </c>
      <c r="D207" s="161">
        <v>290.89999999999998</v>
      </c>
      <c r="E207" s="161">
        <v>331</v>
      </c>
      <c r="F207" s="161">
        <v>338.9</v>
      </c>
      <c r="G207" s="161">
        <v>364.3</v>
      </c>
      <c r="H207" s="344">
        <v>387.4</v>
      </c>
      <c r="I207" s="390">
        <v>414.3</v>
      </c>
      <c r="J207" s="390">
        <v>432.1</v>
      </c>
      <c r="K207" s="390">
        <v>456.7</v>
      </c>
      <c r="L207" s="344">
        <v>479.7</v>
      </c>
    </row>
    <row r="208" spans="1:15" ht="12" customHeight="1" x14ac:dyDescent="0.2">
      <c r="A208" s="205" t="s">
        <v>241</v>
      </c>
      <c r="B208" s="142" t="s">
        <v>0</v>
      </c>
      <c r="C208" s="142" t="s">
        <v>0</v>
      </c>
      <c r="D208" s="142" t="s">
        <v>0</v>
      </c>
      <c r="E208" s="142">
        <v>0</v>
      </c>
      <c r="F208" s="142">
        <v>0.1</v>
      </c>
      <c r="G208" s="142">
        <v>0.2</v>
      </c>
      <c r="H208" s="142">
        <v>0.5</v>
      </c>
      <c r="I208" s="142">
        <v>0.5</v>
      </c>
      <c r="J208" s="142">
        <v>0.5</v>
      </c>
      <c r="K208" s="142">
        <v>0.4</v>
      </c>
      <c r="L208" s="142">
        <v>0.4</v>
      </c>
    </row>
    <row r="209" spans="1:13" ht="12" customHeight="1" x14ac:dyDescent="0.2">
      <c r="A209" s="54" t="s">
        <v>242</v>
      </c>
      <c r="B209" s="161">
        <v>5.7</v>
      </c>
      <c r="C209" s="161">
        <v>5.9</v>
      </c>
      <c r="D209" s="161">
        <v>6.8</v>
      </c>
      <c r="E209" s="161">
        <v>7.7</v>
      </c>
      <c r="F209" s="161">
        <v>6.7</v>
      </c>
      <c r="G209" s="161">
        <v>6</v>
      </c>
      <c r="H209" s="344">
        <v>5.8</v>
      </c>
      <c r="I209" s="390">
        <v>5.8</v>
      </c>
      <c r="J209" s="390">
        <v>5.2</v>
      </c>
      <c r="K209" s="390">
        <v>5.0999999999999996</v>
      </c>
      <c r="L209" s="344">
        <v>5.0999999999999996</v>
      </c>
    </row>
    <row r="210" spans="1:13" ht="12" customHeight="1" x14ac:dyDescent="0.2">
      <c r="A210" s="54" t="s">
        <v>243</v>
      </c>
      <c r="B210" s="168">
        <v>36.6</v>
      </c>
      <c r="C210" s="168">
        <v>44.8</v>
      </c>
      <c r="D210" s="168">
        <v>55.1</v>
      </c>
      <c r="E210" s="168">
        <v>63.9</v>
      </c>
      <c r="F210" s="168">
        <v>74.3</v>
      </c>
      <c r="G210" s="168">
        <v>76.099999999999994</v>
      </c>
      <c r="H210" s="345">
        <v>84.2</v>
      </c>
      <c r="I210" s="391">
        <v>92</v>
      </c>
      <c r="J210" s="391">
        <v>100.7</v>
      </c>
      <c r="K210" s="391">
        <v>107.2</v>
      </c>
      <c r="L210" s="345">
        <v>119.5</v>
      </c>
    </row>
    <row r="211" spans="1:13" ht="12" customHeight="1" x14ac:dyDescent="0.2">
      <c r="A211" s="54" t="s">
        <v>137</v>
      </c>
      <c r="B211" s="168">
        <v>13.1</v>
      </c>
      <c r="C211" s="168">
        <v>10.6</v>
      </c>
      <c r="D211" s="168">
        <v>10.8</v>
      </c>
      <c r="E211" s="168">
        <v>13.3</v>
      </c>
      <c r="F211" s="168">
        <v>13.4</v>
      </c>
      <c r="G211" s="168">
        <v>12.5</v>
      </c>
      <c r="H211" s="345">
        <v>14.4</v>
      </c>
      <c r="I211" s="391">
        <v>15.4</v>
      </c>
      <c r="J211" s="391">
        <v>15.2</v>
      </c>
      <c r="K211" s="391">
        <v>14.6</v>
      </c>
      <c r="L211" s="345">
        <v>14</v>
      </c>
    </row>
    <row r="212" spans="1:13" ht="12" customHeight="1" x14ac:dyDescent="0.2">
      <c r="A212" s="54" t="s">
        <v>178</v>
      </c>
      <c r="B212" s="168" t="s">
        <v>0</v>
      </c>
      <c r="C212" s="168">
        <v>0.1</v>
      </c>
      <c r="D212" s="168">
        <v>0</v>
      </c>
      <c r="E212" s="168">
        <v>0.1</v>
      </c>
      <c r="F212" s="168">
        <v>0.3</v>
      </c>
      <c r="G212" s="168">
        <v>0.3</v>
      </c>
      <c r="H212" s="345">
        <v>0.3</v>
      </c>
      <c r="I212" s="391">
        <v>2.4</v>
      </c>
      <c r="J212" s="391">
        <v>1.6</v>
      </c>
      <c r="K212" s="391">
        <v>1.8</v>
      </c>
      <c r="L212" s="345">
        <v>1.5</v>
      </c>
    </row>
    <row r="213" spans="1:13" ht="12" customHeight="1" x14ac:dyDescent="0.2">
      <c r="A213" s="208" t="s">
        <v>244</v>
      </c>
      <c r="B213" s="168" t="s">
        <v>0</v>
      </c>
      <c r="C213" s="168" t="s">
        <v>0</v>
      </c>
      <c r="D213" s="168" t="s">
        <v>0</v>
      </c>
      <c r="E213" s="168" t="s">
        <v>0</v>
      </c>
      <c r="F213" s="168" t="s">
        <v>0</v>
      </c>
      <c r="G213" s="168" t="s">
        <v>0</v>
      </c>
      <c r="H213" s="345" t="s">
        <v>0</v>
      </c>
      <c r="I213" s="391">
        <v>0.1</v>
      </c>
      <c r="J213" s="391">
        <v>0.3</v>
      </c>
      <c r="K213" s="391">
        <v>0.3</v>
      </c>
      <c r="L213" s="345">
        <v>0.2</v>
      </c>
    </row>
    <row r="214" spans="1:13" ht="12" customHeight="1" x14ac:dyDescent="0.2">
      <c r="A214" s="54"/>
      <c r="B214" s="168"/>
      <c r="C214" s="168"/>
      <c r="D214" s="168"/>
      <c r="E214" s="168"/>
      <c r="F214" s="168"/>
      <c r="G214" s="168"/>
      <c r="H214" s="345"/>
      <c r="I214" s="391"/>
      <c r="J214" s="391"/>
      <c r="K214" s="391"/>
      <c r="L214" s="345"/>
    </row>
    <row r="215" spans="1:13" ht="12" customHeight="1" x14ac:dyDescent="0.2">
      <c r="A215" s="51" t="s">
        <v>227</v>
      </c>
      <c r="B215" s="181" t="s">
        <v>0</v>
      </c>
      <c r="C215" s="181" t="s">
        <v>0</v>
      </c>
      <c r="D215" s="181" t="s">
        <v>0</v>
      </c>
      <c r="E215" s="181" t="s">
        <v>0</v>
      </c>
      <c r="F215" s="181" t="s">
        <v>0</v>
      </c>
      <c r="G215" s="181" t="s">
        <v>0</v>
      </c>
      <c r="H215" s="343" t="s">
        <v>0</v>
      </c>
      <c r="I215" s="389">
        <v>0.4</v>
      </c>
      <c r="J215" s="389">
        <v>1.1000000000000001</v>
      </c>
      <c r="K215" s="389">
        <v>2</v>
      </c>
      <c r="L215" s="343">
        <v>1.9</v>
      </c>
    </row>
    <row r="216" spans="1:13" ht="12" customHeight="1" x14ac:dyDescent="0.2">
      <c r="A216" s="54"/>
      <c r="B216" s="168"/>
      <c r="C216" s="168"/>
      <c r="D216" s="168"/>
      <c r="E216" s="168"/>
      <c r="F216" s="168"/>
      <c r="G216" s="168"/>
      <c r="H216" s="345"/>
      <c r="I216" s="391"/>
      <c r="J216" s="391"/>
      <c r="K216" s="391"/>
      <c r="L216" s="345"/>
    </row>
    <row r="217" spans="1:13" ht="12" customHeight="1" x14ac:dyDescent="0.2">
      <c r="A217" s="13" t="s">
        <v>100</v>
      </c>
      <c r="B217" s="162">
        <v>2.5</v>
      </c>
      <c r="C217" s="162">
        <v>9.8000000000000007</v>
      </c>
      <c r="D217" s="162">
        <v>9.5</v>
      </c>
      <c r="E217" s="162">
        <v>12.1</v>
      </c>
      <c r="F217" s="162">
        <v>12.2</v>
      </c>
      <c r="G217" s="162">
        <v>13.7</v>
      </c>
      <c r="H217" s="346">
        <v>15.5</v>
      </c>
      <c r="I217" s="392">
        <v>17.2</v>
      </c>
      <c r="J217" s="392">
        <v>20.5</v>
      </c>
      <c r="K217" s="392">
        <v>27.7</v>
      </c>
      <c r="L217" s="346">
        <v>31.899999999999977</v>
      </c>
    </row>
    <row r="218" spans="1:13" ht="12" customHeight="1" x14ac:dyDescent="0.2">
      <c r="A218" s="194"/>
      <c r="I218" s="182"/>
      <c r="J218" s="182"/>
      <c r="K218" s="182"/>
      <c r="L218" s="182"/>
      <c r="M218" s="82"/>
    </row>
    <row r="219" spans="1:13" ht="12" customHeight="1" x14ac:dyDescent="0.2">
      <c r="A219" s="185"/>
      <c r="I219" s="176"/>
      <c r="J219" s="176"/>
      <c r="K219" s="176"/>
      <c r="L219" s="176"/>
      <c r="M219" s="82"/>
    </row>
    <row r="220" spans="1:13" ht="12" customHeight="1" x14ac:dyDescent="0.2">
      <c r="A220" s="186" t="s">
        <v>184</v>
      </c>
      <c r="B220" s="175"/>
      <c r="C220" s="175"/>
      <c r="D220" s="175"/>
      <c r="E220" s="175"/>
      <c r="F220" s="175"/>
      <c r="G220" s="175"/>
      <c r="H220" s="175"/>
      <c r="I220" s="174"/>
      <c r="J220" s="183"/>
      <c r="K220" s="182"/>
      <c r="L220" s="182"/>
      <c r="M220" s="82"/>
    </row>
    <row r="221" spans="1:13" ht="12" customHeight="1" x14ac:dyDescent="0.2">
      <c r="A221" s="187"/>
      <c r="B221" s="188">
        <v>2007</v>
      </c>
      <c r="C221" s="188">
        <v>2008</v>
      </c>
      <c r="D221" s="188">
        <v>2009</v>
      </c>
      <c r="E221" s="188">
        <v>2010</v>
      </c>
      <c r="F221" s="370">
        <v>2011</v>
      </c>
      <c r="G221" s="370">
        <v>2012</v>
      </c>
      <c r="H221" s="370">
        <v>2013</v>
      </c>
      <c r="I221" s="370">
        <v>2014</v>
      </c>
      <c r="J221" s="370">
        <v>2015</v>
      </c>
      <c r="K221" s="182"/>
      <c r="L221" s="182"/>
      <c r="M221" s="82"/>
    </row>
    <row r="222" spans="1:13" ht="12" customHeight="1" x14ac:dyDescent="0.2">
      <c r="A222" s="267" t="s">
        <v>156</v>
      </c>
      <c r="B222" s="178">
        <v>19.600000000000001</v>
      </c>
      <c r="C222" s="178">
        <v>24.3</v>
      </c>
      <c r="D222" s="178">
        <v>30.7</v>
      </c>
      <c r="E222" s="178">
        <v>34.6</v>
      </c>
      <c r="F222" s="371">
        <v>39.5</v>
      </c>
      <c r="G222" s="371">
        <v>53</v>
      </c>
      <c r="H222" s="371">
        <v>59.6</v>
      </c>
      <c r="I222" s="371">
        <v>68.8</v>
      </c>
      <c r="J222" s="371">
        <v>80.400000000000006</v>
      </c>
      <c r="K222" s="386"/>
      <c r="L222" s="182"/>
      <c r="M222" s="82"/>
    </row>
    <row r="223" spans="1:13" ht="12" customHeight="1" x14ac:dyDescent="0.2">
      <c r="A223" s="268" t="s">
        <v>101</v>
      </c>
      <c r="B223" s="189">
        <v>12.1</v>
      </c>
      <c r="C223" s="189">
        <v>15.6</v>
      </c>
      <c r="D223" s="189">
        <v>20</v>
      </c>
      <c r="E223" s="189">
        <v>21</v>
      </c>
      <c r="F223" s="372">
        <v>19.899999999999999</v>
      </c>
      <c r="G223" s="372">
        <v>25.3</v>
      </c>
      <c r="H223" s="372">
        <v>27.7</v>
      </c>
      <c r="I223" s="372">
        <v>29.4</v>
      </c>
      <c r="J223" s="372">
        <v>33.1</v>
      </c>
      <c r="K223" s="182"/>
      <c r="L223" s="182"/>
      <c r="M223" s="82"/>
    </row>
    <row r="224" spans="1:13" ht="12" customHeight="1" x14ac:dyDescent="0.2">
      <c r="A224" s="268" t="s">
        <v>19</v>
      </c>
      <c r="B224" s="189">
        <v>7.5</v>
      </c>
      <c r="C224" s="189">
        <v>8.6999999999999993</v>
      </c>
      <c r="D224" s="189">
        <v>10.7</v>
      </c>
      <c r="E224" s="189">
        <v>13.6</v>
      </c>
      <c r="F224" s="372">
        <v>19.600000000000001</v>
      </c>
      <c r="G224" s="372">
        <v>27.6</v>
      </c>
      <c r="H224" s="372">
        <v>31.9</v>
      </c>
      <c r="I224" s="372">
        <v>39.4</v>
      </c>
      <c r="J224" s="372">
        <v>47.3</v>
      </c>
      <c r="K224" s="182"/>
      <c r="L224" s="182"/>
      <c r="M224" s="82"/>
    </row>
    <row r="225" spans="1:13" ht="12" customHeight="1" x14ac:dyDescent="0.2">
      <c r="A225" s="185"/>
      <c r="B225" s="189"/>
      <c r="C225" s="189"/>
      <c r="D225" s="189"/>
      <c r="E225" s="189"/>
      <c r="F225" s="372"/>
      <c r="G225" s="372"/>
      <c r="H225" s="372"/>
      <c r="I225" s="372"/>
      <c r="J225" s="372"/>
      <c r="K225" s="182"/>
      <c r="L225" s="182"/>
      <c r="M225" s="82"/>
    </row>
    <row r="226" spans="1:13" ht="12" customHeight="1" x14ac:dyDescent="0.2">
      <c r="A226" s="269" t="s">
        <v>94</v>
      </c>
      <c r="B226" s="231">
        <v>1</v>
      </c>
      <c r="C226" s="231">
        <v>1.7</v>
      </c>
      <c r="D226" s="231">
        <v>2.4</v>
      </c>
      <c r="E226" s="231">
        <v>3</v>
      </c>
      <c r="F226" s="373">
        <v>3.7</v>
      </c>
      <c r="G226" s="373">
        <v>5.7</v>
      </c>
      <c r="H226" s="373">
        <v>7.5</v>
      </c>
      <c r="I226" s="373">
        <v>11.5</v>
      </c>
      <c r="J226" s="373">
        <v>14.8</v>
      </c>
      <c r="K226" s="182"/>
      <c r="L226" s="182"/>
      <c r="M226" s="82"/>
    </row>
    <row r="227" spans="1:13" ht="12" customHeight="1" x14ac:dyDescent="0.2">
      <c r="A227" s="173"/>
      <c r="B227" s="190"/>
      <c r="C227" s="190"/>
      <c r="D227" s="190"/>
      <c r="E227" s="190"/>
      <c r="F227" s="190"/>
      <c r="G227" s="190"/>
      <c r="H227" s="190"/>
      <c r="I227" s="190"/>
      <c r="J227" s="190"/>
      <c r="K227" s="182"/>
      <c r="L227" s="182"/>
      <c r="M227" s="82"/>
    </row>
    <row r="228" spans="1:13" ht="12" customHeight="1" x14ac:dyDescent="0.2">
      <c r="A228" s="173"/>
      <c r="B228" s="190"/>
      <c r="C228" s="190"/>
      <c r="D228" s="190"/>
      <c r="E228" s="190"/>
      <c r="F228" s="190"/>
      <c r="G228" s="190"/>
      <c r="H228" s="190"/>
      <c r="I228" s="190"/>
      <c r="J228" s="190"/>
      <c r="K228" s="182"/>
      <c r="L228" s="182"/>
      <c r="M228" s="82"/>
    </row>
    <row r="229" spans="1:13" ht="12" customHeight="1" x14ac:dyDescent="0.2">
      <c r="A229" s="180" t="s">
        <v>114</v>
      </c>
      <c r="B229" s="190"/>
      <c r="C229" s="190"/>
      <c r="D229" s="190"/>
      <c r="E229" s="190"/>
      <c r="F229" s="190"/>
      <c r="G229" s="190"/>
      <c r="H229" s="190"/>
      <c r="I229" s="190"/>
      <c r="J229" s="190"/>
      <c r="K229" s="182"/>
      <c r="L229" s="182"/>
      <c r="M229" s="82"/>
    </row>
    <row r="230" spans="1:13" ht="12" customHeight="1" x14ac:dyDescent="0.2">
      <c r="A230" s="71"/>
      <c r="B230" s="141">
        <v>2007</v>
      </c>
      <c r="C230" s="141">
        <v>2008</v>
      </c>
      <c r="D230" s="141">
        <v>2009</v>
      </c>
      <c r="E230" s="141">
        <v>2010</v>
      </c>
      <c r="F230" s="141">
        <v>2011</v>
      </c>
      <c r="G230" s="141">
        <v>2012</v>
      </c>
      <c r="H230" s="141">
        <v>2013</v>
      </c>
      <c r="I230" s="141">
        <v>2014</v>
      </c>
      <c r="J230" s="141">
        <v>2015</v>
      </c>
      <c r="K230" s="49"/>
      <c r="L230" s="49"/>
    </row>
    <row r="231" spans="1:13" ht="12" customHeight="1" x14ac:dyDescent="0.2">
      <c r="A231" s="72" t="s">
        <v>103</v>
      </c>
      <c r="B231" s="178">
        <v>5791.4</v>
      </c>
      <c r="C231" s="178">
        <f>6503063.97024964/1000</f>
        <v>6503.1</v>
      </c>
      <c r="D231" s="178">
        <f>6549532.73938063/1000</f>
        <v>6549.5</v>
      </c>
      <c r="E231" s="374">
        <f>7124449.71741981/1000</f>
        <v>7124.4</v>
      </c>
      <c r="F231" s="374">
        <v>9909.7000000000007</v>
      </c>
      <c r="G231" s="374">
        <v>9206.2999999999993</v>
      </c>
      <c r="H231" s="374">
        <v>8225.7000000000007</v>
      </c>
      <c r="I231" s="374">
        <v>8683.7000000000007</v>
      </c>
      <c r="J231" s="374">
        <v>10747.980011443571</v>
      </c>
      <c r="K231" s="82"/>
      <c r="L231" s="82"/>
    </row>
    <row r="232" spans="1:13" ht="12" customHeight="1" x14ac:dyDescent="0.2">
      <c r="A232" s="73" t="s">
        <v>26</v>
      </c>
      <c r="B232" s="246">
        <v>5153.2</v>
      </c>
      <c r="C232" s="246">
        <f>5818296.72343545/1000</f>
        <v>5818.3</v>
      </c>
      <c r="D232" s="246">
        <f>5544906.01038213/1000</f>
        <v>5544.9</v>
      </c>
      <c r="E232" s="375">
        <f>5496777.36262168/1000</f>
        <v>5496.8</v>
      </c>
      <c r="F232" s="375">
        <v>7929</v>
      </c>
      <c r="G232" s="375">
        <v>7274.5</v>
      </c>
      <c r="H232" s="375">
        <v>6299.8</v>
      </c>
      <c r="I232" s="375">
        <v>6521.4</v>
      </c>
      <c r="J232" s="375">
        <v>8103.7157880751101</v>
      </c>
    </row>
    <row r="233" spans="1:13" ht="12" customHeight="1" x14ac:dyDescent="0.2">
      <c r="A233" s="73" t="s">
        <v>104</v>
      </c>
      <c r="B233" s="246">
        <v>636.9</v>
      </c>
      <c r="C233" s="246">
        <f>683043.06120613/1000</f>
        <v>683</v>
      </c>
      <c r="D233" s="246">
        <f>1002641.6265425/1000</f>
        <v>1002.6</v>
      </c>
      <c r="E233" s="375">
        <f>1625498.71643644/1000</f>
        <v>1625.5</v>
      </c>
      <c r="F233" s="375">
        <v>1978.4</v>
      </c>
      <c r="G233" s="375">
        <v>1928.6</v>
      </c>
      <c r="H233" s="375">
        <v>1921.8</v>
      </c>
      <c r="I233" s="375">
        <v>2159.3000000000002</v>
      </c>
      <c r="J233" s="375">
        <v>2640.9909857825296</v>
      </c>
    </row>
    <row r="234" spans="1:13" ht="12" customHeight="1" x14ac:dyDescent="0.2">
      <c r="A234" s="73" t="s">
        <v>133</v>
      </c>
      <c r="B234" s="246">
        <v>1.3</v>
      </c>
      <c r="C234" s="246">
        <f>1724.18560806/1000</f>
        <v>1.7</v>
      </c>
      <c r="D234" s="246">
        <f>1985.102456/1000</f>
        <v>2</v>
      </c>
      <c r="E234" s="375">
        <f>2173.63836169/1000</f>
        <v>2.2000000000000002</v>
      </c>
      <c r="F234" s="375">
        <v>2.2999999999999998</v>
      </c>
      <c r="G234" s="375">
        <v>3.3</v>
      </c>
      <c r="H234" s="375">
        <v>4.0999999999999996</v>
      </c>
      <c r="I234" s="375">
        <v>3</v>
      </c>
      <c r="J234" s="375">
        <v>3.2732375859299996</v>
      </c>
    </row>
    <row r="235" spans="1:13" ht="12" customHeight="1" x14ac:dyDescent="0.2">
      <c r="A235" s="73"/>
      <c r="B235" s="191"/>
      <c r="C235" s="191"/>
      <c r="D235" s="191"/>
      <c r="E235" s="191"/>
      <c r="F235" s="191"/>
      <c r="G235" s="191"/>
      <c r="H235" s="191"/>
      <c r="I235" s="191"/>
      <c r="J235" s="191"/>
    </row>
    <row r="236" spans="1:13" ht="12" customHeight="1" x14ac:dyDescent="0.2">
      <c r="A236" s="74" t="s">
        <v>105</v>
      </c>
      <c r="B236" s="178">
        <v>4047</v>
      </c>
      <c r="C236" s="178">
        <f>4578060.05706422/1000</f>
        <v>4578.1000000000004</v>
      </c>
      <c r="D236" s="178">
        <f>4377504.13002049/1000</f>
        <v>4377.5</v>
      </c>
      <c r="E236" s="374">
        <f>4366061.35231853/1000</f>
        <v>4366.1000000000004</v>
      </c>
      <c r="F236" s="374">
        <v>5023.6000000000004</v>
      </c>
      <c r="G236" s="374">
        <v>5634.6</v>
      </c>
      <c r="H236" s="374">
        <v>6413.2</v>
      </c>
      <c r="I236" s="374">
        <v>6739.4</v>
      </c>
      <c r="J236" s="374">
        <v>8266.349108500599</v>
      </c>
    </row>
    <row r="237" spans="1:13" ht="12" customHeight="1" x14ac:dyDescent="0.2">
      <c r="A237" s="73" t="s">
        <v>26</v>
      </c>
      <c r="B237" s="246">
        <v>4039.8</v>
      </c>
      <c r="C237" s="246">
        <f>4574036.79743302/1000</f>
        <v>4574</v>
      </c>
      <c r="D237" s="246">
        <f>4376450.54070878/1000</f>
        <v>4376.5</v>
      </c>
      <c r="E237" s="375">
        <f>4365002.88256718/1000</f>
        <v>4365</v>
      </c>
      <c r="F237" s="375">
        <v>5022.8999999999996</v>
      </c>
      <c r="G237" s="375">
        <v>5633.9</v>
      </c>
      <c r="H237" s="375">
        <v>6412.5</v>
      </c>
      <c r="I237" s="375">
        <v>6738.8</v>
      </c>
      <c r="J237" s="375">
        <v>8265.8454358406198</v>
      </c>
    </row>
    <row r="238" spans="1:13" ht="12" customHeight="1" x14ac:dyDescent="0.2">
      <c r="A238" s="73" t="s">
        <v>104</v>
      </c>
      <c r="B238" s="246">
        <v>7.2</v>
      </c>
      <c r="C238" s="246">
        <f>3928.11893324/1000</f>
        <v>3.9</v>
      </c>
      <c r="D238" s="246">
        <f>909.86221125/1000</f>
        <v>0.9</v>
      </c>
      <c r="E238" s="375">
        <f>933.80769377/1000</f>
        <v>0.9</v>
      </c>
      <c r="F238" s="375">
        <v>0.6</v>
      </c>
      <c r="G238" s="375">
        <v>0.5</v>
      </c>
      <c r="H238" s="375">
        <v>0.4</v>
      </c>
      <c r="I238" s="375">
        <v>0.3</v>
      </c>
      <c r="J238" s="375">
        <v>0.31225438280000001</v>
      </c>
    </row>
    <row r="239" spans="1:13" ht="12" customHeight="1" x14ac:dyDescent="0.2">
      <c r="A239" s="75" t="s">
        <v>133</v>
      </c>
      <c r="B239" s="247">
        <v>0.1</v>
      </c>
      <c r="C239" s="247">
        <f>95.14069796/1000</f>
        <v>0.1</v>
      </c>
      <c r="D239" s="247">
        <f>143.72710046/1000</f>
        <v>0.1</v>
      </c>
      <c r="E239" s="376">
        <f>124.66205758/1000</f>
        <v>0.1</v>
      </c>
      <c r="F239" s="376">
        <v>0.1</v>
      </c>
      <c r="G239" s="376">
        <v>0.2</v>
      </c>
      <c r="H239" s="376">
        <v>0.2</v>
      </c>
      <c r="I239" s="376">
        <v>0.2</v>
      </c>
      <c r="J239" s="376">
        <v>0.19141827718000001</v>
      </c>
    </row>
    <row r="240" spans="1:13" ht="12" customHeight="1" x14ac:dyDescent="0.2">
      <c r="A240" s="192"/>
      <c r="H240" s="79"/>
    </row>
    <row r="241" spans="1:4" ht="12" customHeight="1" x14ac:dyDescent="0.2"/>
    <row r="242" spans="1:4" ht="12" customHeight="1" x14ac:dyDescent="0.2">
      <c r="A242" s="380" t="s">
        <v>289</v>
      </c>
      <c r="B242" s="381"/>
      <c r="C242" s="381"/>
      <c r="D242" s="381"/>
    </row>
    <row r="243" spans="1:4" x14ac:dyDescent="0.2">
      <c r="A243" s="378"/>
      <c r="B243" s="379">
        <v>2013</v>
      </c>
      <c r="C243" s="379">
        <v>2014</v>
      </c>
      <c r="D243" s="379">
        <v>2015</v>
      </c>
    </row>
    <row r="244" spans="1:4" x14ac:dyDescent="0.2">
      <c r="A244" s="377" t="s">
        <v>269</v>
      </c>
      <c r="B244" s="239">
        <v>49.1</v>
      </c>
      <c r="C244" s="239">
        <v>59</v>
      </c>
      <c r="D244" s="239">
        <v>69.7</v>
      </c>
    </row>
    <row r="245" spans="1:4" x14ac:dyDescent="0.2">
      <c r="A245" s="377" t="s">
        <v>270</v>
      </c>
      <c r="B245" s="239" t="s">
        <v>0</v>
      </c>
      <c r="C245" s="239">
        <v>0.8</v>
      </c>
      <c r="D245" s="239">
        <v>1.2</v>
      </c>
    </row>
    <row r="246" spans="1:4" x14ac:dyDescent="0.2">
      <c r="A246" s="377"/>
      <c r="B246" s="239"/>
      <c r="C246" s="239"/>
      <c r="D246" s="239"/>
    </row>
    <row r="247" spans="1:4" x14ac:dyDescent="0.2">
      <c r="A247" s="324" t="s">
        <v>268</v>
      </c>
      <c r="B247" s="426">
        <v>2.6</v>
      </c>
      <c r="C247" s="426">
        <v>10</v>
      </c>
      <c r="D247" s="426">
        <v>21.2</v>
      </c>
    </row>
  </sheetData>
  <mergeCells count="1">
    <mergeCell ref="A35:G35"/>
  </mergeCells>
  <phoneticPr fontId="21" type="noConversion"/>
  <pageMargins left="0.78740157480314965" right="0.78740157480314965" top="0.98425196850393704" bottom="0.98425196850393704" header="0.51181102362204722" footer="0.51181102362204722"/>
  <pageSetup paperSize="9" scale="57" fitToHeight="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02"/>
  <sheetViews>
    <sheetView workbookViewId="0">
      <selection activeCell="F19" sqref="F19"/>
    </sheetView>
  </sheetViews>
  <sheetFormatPr defaultColWidth="11.42578125" defaultRowHeight="12.75" x14ac:dyDescent="0.2"/>
  <cols>
    <col min="1" max="1" width="44.140625" style="94" customWidth="1"/>
    <col min="2" max="3" width="11.42578125" style="94"/>
    <col min="4" max="4" width="11.42578125" style="94" customWidth="1"/>
    <col min="5" max="10" width="11.42578125" style="94"/>
    <col min="11" max="16384" width="11.42578125" style="97"/>
  </cols>
  <sheetData>
    <row r="2" spans="1:14" ht="12.75" customHeight="1" x14ac:dyDescent="0.2">
      <c r="A2" s="99"/>
      <c r="B2" s="99"/>
      <c r="C2" s="99"/>
      <c r="D2" s="99"/>
      <c r="E2" s="99"/>
      <c r="F2" s="99"/>
      <c r="G2" s="99"/>
      <c r="H2" s="99"/>
      <c r="I2" s="99"/>
      <c r="J2" s="99"/>
      <c r="K2" s="98"/>
      <c r="L2" s="98"/>
      <c r="M2" s="98"/>
      <c r="N2" s="98"/>
    </row>
    <row r="3" spans="1:14" ht="12.75" customHeight="1" x14ac:dyDescent="0.2">
      <c r="A3" s="171" t="s">
        <v>271</v>
      </c>
      <c r="B3" s="99"/>
      <c r="C3" s="99"/>
      <c r="D3" s="99"/>
      <c r="E3" s="99"/>
      <c r="F3" s="271"/>
      <c r="G3" s="95"/>
      <c r="H3" s="95"/>
      <c r="I3" s="95"/>
      <c r="J3" s="96"/>
      <c r="K3" s="98"/>
      <c r="L3" s="98"/>
      <c r="M3" s="98"/>
      <c r="N3" s="98"/>
    </row>
    <row r="4" spans="1:14" ht="12.75" customHeight="1" x14ac:dyDescent="0.2">
      <c r="A4" s="272"/>
      <c r="B4" s="431" t="s">
        <v>115</v>
      </c>
      <c r="C4" s="431"/>
      <c r="D4" s="431"/>
      <c r="E4" s="431"/>
      <c r="F4" s="431"/>
      <c r="G4" s="432"/>
      <c r="H4" s="433" t="s">
        <v>116</v>
      </c>
      <c r="I4" s="434"/>
      <c r="J4" s="434"/>
      <c r="K4" s="434"/>
      <c r="L4" s="434"/>
      <c r="M4" s="435"/>
      <c r="N4" s="98"/>
    </row>
    <row r="5" spans="1:14" ht="12.75" customHeight="1" x14ac:dyDescent="0.2">
      <c r="A5" s="102"/>
      <c r="B5" s="167">
        <v>2011</v>
      </c>
      <c r="C5" s="167">
        <v>2012</v>
      </c>
      <c r="D5" s="167">
        <v>2013</v>
      </c>
      <c r="E5" s="167">
        <v>2014</v>
      </c>
      <c r="F5" s="167">
        <v>2015</v>
      </c>
      <c r="G5" s="303">
        <v>2016</v>
      </c>
      <c r="H5" s="167">
        <v>2011</v>
      </c>
      <c r="I5" s="167">
        <v>2012</v>
      </c>
      <c r="J5" s="167">
        <v>2013</v>
      </c>
      <c r="K5" s="167">
        <v>2014</v>
      </c>
      <c r="L5" s="167">
        <v>2015</v>
      </c>
      <c r="M5" s="303">
        <v>2016</v>
      </c>
      <c r="N5" s="98"/>
    </row>
    <row r="6" spans="1:14" ht="12.75" customHeight="1" x14ac:dyDescent="0.2">
      <c r="A6" s="274" t="s">
        <v>117</v>
      </c>
      <c r="B6" s="275"/>
      <c r="C6" s="275"/>
      <c r="D6" s="276"/>
      <c r="E6" s="276"/>
      <c r="F6" s="277"/>
      <c r="G6" s="278"/>
      <c r="H6" s="275"/>
      <c r="I6" s="279"/>
      <c r="J6" s="277"/>
      <c r="K6" s="277"/>
      <c r="L6" s="277"/>
      <c r="M6" s="278"/>
      <c r="N6" s="98"/>
    </row>
    <row r="7" spans="1:14" ht="12.75" customHeight="1" x14ac:dyDescent="0.2">
      <c r="A7" s="280" t="s">
        <v>36</v>
      </c>
      <c r="B7" s="161">
        <v>1.5</v>
      </c>
      <c r="C7" s="161">
        <v>1.7</v>
      </c>
      <c r="D7" s="161">
        <v>1.3</v>
      </c>
      <c r="E7" s="161">
        <v>1.5</v>
      </c>
      <c r="F7" s="161">
        <v>1.5</v>
      </c>
      <c r="G7" s="304">
        <v>1.5</v>
      </c>
      <c r="H7" s="161">
        <v>0</v>
      </c>
      <c r="I7" s="161">
        <v>0</v>
      </c>
      <c r="J7" s="161">
        <v>0</v>
      </c>
      <c r="K7" s="161">
        <v>0</v>
      </c>
      <c r="L7" s="161">
        <v>0</v>
      </c>
      <c r="M7" s="304">
        <v>0</v>
      </c>
      <c r="N7" s="98"/>
    </row>
    <row r="8" spans="1:14" ht="12.75" customHeight="1" x14ac:dyDescent="0.2">
      <c r="A8" s="280" t="s">
        <v>139</v>
      </c>
      <c r="B8" s="161">
        <v>10.6</v>
      </c>
      <c r="C8" s="161">
        <v>19.7</v>
      </c>
      <c r="D8" s="161">
        <v>14.2</v>
      </c>
      <c r="E8" s="161">
        <v>20.3</v>
      </c>
      <c r="F8" s="161">
        <v>20.5</v>
      </c>
      <c r="G8" s="304">
        <v>14.5</v>
      </c>
      <c r="H8" s="161">
        <v>0.3</v>
      </c>
      <c r="I8" s="161">
        <v>1.6</v>
      </c>
      <c r="J8" s="161">
        <v>1.5</v>
      </c>
      <c r="K8" s="161">
        <v>1.4</v>
      </c>
      <c r="L8" s="161">
        <v>0.4</v>
      </c>
      <c r="M8" s="304">
        <v>0.9</v>
      </c>
      <c r="N8" s="98"/>
    </row>
    <row r="9" spans="1:14" s="98" customFormat="1" ht="12.75" customHeight="1" x14ac:dyDescent="0.2">
      <c r="A9" s="280"/>
      <c r="B9" s="161"/>
      <c r="C9" s="161"/>
      <c r="D9" s="161"/>
      <c r="E9" s="161"/>
      <c r="F9" s="161"/>
      <c r="G9" s="304"/>
      <c r="H9" s="161"/>
      <c r="I9" s="161"/>
      <c r="J9" s="161"/>
      <c r="K9" s="161"/>
      <c r="L9" s="161"/>
      <c r="M9" s="304"/>
    </row>
    <row r="10" spans="1:14" ht="12.75" customHeight="1" x14ac:dyDescent="0.2">
      <c r="A10" s="281" t="s">
        <v>41</v>
      </c>
      <c r="B10" s="161">
        <v>1.5</v>
      </c>
      <c r="C10" s="161">
        <v>1.6</v>
      </c>
      <c r="D10" s="161">
        <v>1.4</v>
      </c>
      <c r="E10" s="161">
        <v>1.6</v>
      </c>
      <c r="F10" s="161">
        <v>1.5</v>
      </c>
      <c r="G10" s="304">
        <v>1.5</v>
      </c>
      <c r="H10" s="161">
        <v>0</v>
      </c>
      <c r="I10" s="161">
        <v>0</v>
      </c>
      <c r="J10" s="161">
        <v>0</v>
      </c>
      <c r="K10" s="161">
        <v>0.1</v>
      </c>
      <c r="L10" s="161">
        <v>0.1</v>
      </c>
      <c r="M10" s="304">
        <v>0.1</v>
      </c>
      <c r="N10" s="98"/>
    </row>
    <row r="11" spans="1:14" ht="12.75" customHeight="1" x14ac:dyDescent="0.2">
      <c r="A11" s="282"/>
      <c r="B11" s="161"/>
      <c r="C11" s="161"/>
      <c r="D11" s="161"/>
      <c r="E11" s="161"/>
      <c r="F11" s="161"/>
      <c r="G11" s="304"/>
      <c r="H11" s="161"/>
      <c r="I11" s="161"/>
      <c r="J11" s="161"/>
      <c r="K11" s="161"/>
      <c r="L11" s="161"/>
      <c r="M11" s="304"/>
      <c r="N11" s="98"/>
    </row>
    <row r="12" spans="1:14" ht="12.75" customHeight="1" x14ac:dyDescent="0.2">
      <c r="A12" s="283" t="s">
        <v>37</v>
      </c>
      <c r="B12" s="161">
        <v>1.6</v>
      </c>
      <c r="C12" s="161">
        <v>1.7</v>
      </c>
      <c r="D12" s="161">
        <v>1.3</v>
      </c>
      <c r="E12" s="161">
        <v>1.5</v>
      </c>
      <c r="F12" s="161">
        <v>1.5</v>
      </c>
      <c r="G12" s="304">
        <v>1.5</v>
      </c>
      <c r="H12" s="161">
        <v>0.1</v>
      </c>
      <c r="I12" s="161">
        <v>0</v>
      </c>
      <c r="J12" s="161">
        <v>0</v>
      </c>
      <c r="K12" s="161">
        <v>0</v>
      </c>
      <c r="L12" s="161">
        <v>0</v>
      </c>
      <c r="M12" s="304">
        <v>0.1</v>
      </c>
      <c r="N12" s="98"/>
    </row>
    <row r="13" spans="1:14" ht="12.75" customHeight="1" x14ac:dyDescent="0.2">
      <c r="A13" s="283" t="s">
        <v>248</v>
      </c>
      <c r="B13" s="161">
        <v>0.2</v>
      </c>
      <c r="C13" s="161">
        <v>0.1</v>
      </c>
      <c r="D13" s="161">
        <v>0.1</v>
      </c>
      <c r="E13" s="161">
        <v>0.1</v>
      </c>
      <c r="F13" s="161">
        <v>0.1</v>
      </c>
      <c r="G13" s="304">
        <v>0.1</v>
      </c>
      <c r="H13" s="161">
        <v>0.1</v>
      </c>
      <c r="I13" s="161">
        <v>0</v>
      </c>
      <c r="J13" s="161">
        <v>0</v>
      </c>
      <c r="K13" s="161">
        <v>0</v>
      </c>
      <c r="L13" s="161">
        <v>0</v>
      </c>
      <c r="M13" s="304">
        <v>0</v>
      </c>
      <c r="N13" s="98"/>
    </row>
    <row r="14" spans="1:14" ht="12.75" customHeight="1" x14ac:dyDescent="0.2">
      <c r="A14" s="283" t="s">
        <v>249</v>
      </c>
      <c r="B14" s="161">
        <v>2.5</v>
      </c>
      <c r="C14" s="161">
        <v>2.5</v>
      </c>
      <c r="D14" s="161">
        <v>2.1</v>
      </c>
      <c r="E14" s="161">
        <v>2.1</v>
      </c>
      <c r="F14" s="161">
        <v>2.2000000000000002</v>
      </c>
      <c r="G14" s="304">
        <v>2.2999999999999998</v>
      </c>
      <c r="H14" s="161">
        <v>2.1</v>
      </c>
      <c r="I14" s="161">
        <v>1.3</v>
      </c>
      <c r="J14" s="161">
        <v>1.1000000000000001</v>
      </c>
      <c r="K14" s="161">
        <v>1.2</v>
      </c>
      <c r="L14" s="161">
        <v>1.3</v>
      </c>
      <c r="M14" s="304">
        <v>1.3</v>
      </c>
      <c r="N14" s="98"/>
    </row>
    <row r="15" spans="1:14" ht="12.75" customHeight="1" x14ac:dyDescent="0.2">
      <c r="A15" s="284"/>
      <c r="B15" s="161"/>
      <c r="C15" s="161"/>
      <c r="D15" s="161"/>
      <c r="E15" s="161"/>
      <c r="F15" s="161"/>
      <c r="G15" s="304"/>
      <c r="H15" s="161"/>
      <c r="I15" s="161"/>
      <c r="J15" s="161"/>
      <c r="K15" s="161"/>
      <c r="L15" s="161"/>
      <c r="M15" s="304"/>
      <c r="N15" s="98"/>
    </row>
    <row r="16" spans="1:14" ht="12.75" customHeight="1" x14ac:dyDescent="0.2">
      <c r="A16" s="281" t="s">
        <v>38</v>
      </c>
      <c r="B16" s="161">
        <v>7.5</v>
      </c>
      <c r="C16" s="161">
        <v>8.1</v>
      </c>
      <c r="D16" s="161">
        <v>8.8000000000000007</v>
      </c>
      <c r="E16" s="161">
        <v>8.8000000000000007</v>
      </c>
      <c r="F16" s="161">
        <v>8.9</v>
      </c>
      <c r="G16" s="304">
        <v>9.6999999999999993</v>
      </c>
      <c r="H16" s="161">
        <v>8.1</v>
      </c>
      <c r="I16" s="161">
        <v>8.3000000000000007</v>
      </c>
      <c r="J16" s="161">
        <v>9.1999999999999993</v>
      </c>
      <c r="K16" s="161">
        <v>9.5</v>
      </c>
      <c r="L16" s="161">
        <v>9.5</v>
      </c>
      <c r="M16" s="304">
        <v>9.8000000000000007</v>
      </c>
      <c r="N16" s="98"/>
    </row>
    <row r="17" spans="1:14" ht="12.75" customHeight="1" x14ac:dyDescent="0.2">
      <c r="A17" s="281" t="s">
        <v>140</v>
      </c>
      <c r="B17" s="161">
        <v>49</v>
      </c>
      <c r="C17" s="161">
        <v>56.6</v>
      </c>
      <c r="D17" s="161">
        <v>63.276123046875</v>
      </c>
      <c r="E17" s="161">
        <v>61</v>
      </c>
      <c r="F17" s="161">
        <v>60.2</v>
      </c>
      <c r="G17" s="304">
        <v>67.5</v>
      </c>
      <c r="H17" s="161">
        <v>39.9</v>
      </c>
      <c r="I17" s="161">
        <v>54.7</v>
      </c>
      <c r="J17" s="161">
        <v>61.3</v>
      </c>
      <c r="K17" s="161">
        <v>59</v>
      </c>
      <c r="L17" s="161">
        <v>59.3</v>
      </c>
      <c r="M17" s="304">
        <v>66.099999999999994</v>
      </c>
      <c r="N17" s="98"/>
    </row>
    <row r="18" spans="1:14" ht="12.75" customHeight="1" x14ac:dyDescent="0.2">
      <c r="A18" s="281" t="s">
        <v>141</v>
      </c>
      <c r="B18" s="161">
        <v>63.4</v>
      </c>
      <c r="C18" s="161">
        <v>79.3</v>
      </c>
      <c r="D18" s="161">
        <v>81.8</v>
      </c>
      <c r="E18" s="161">
        <v>84.6</v>
      </c>
      <c r="F18" s="161">
        <v>77</v>
      </c>
      <c r="G18" s="304">
        <v>89.5</v>
      </c>
      <c r="H18" s="161">
        <v>59.9</v>
      </c>
      <c r="I18" s="161">
        <v>78.5</v>
      </c>
      <c r="J18" s="161">
        <v>80.5</v>
      </c>
      <c r="K18" s="161">
        <v>85.1</v>
      </c>
      <c r="L18" s="161">
        <v>88.9</v>
      </c>
      <c r="M18" s="304">
        <v>95.6</v>
      </c>
      <c r="N18" s="98"/>
    </row>
    <row r="19" spans="1:14" ht="12.75" customHeight="1" x14ac:dyDescent="0.2">
      <c r="A19" s="284"/>
      <c r="B19" s="161"/>
      <c r="C19" s="161"/>
      <c r="D19" s="161"/>
      <c r="E19" s="161"/>
      <c r="F19" s="161"/>
      <c r="G19" s="304"/>
      <c r="H19" s="161"/>
      <c r="I19" s="161"/>
      <c r="J19" s="161"/>
      <c r="K19" s="161"/>
      <c r="L19" s="161"/>
      <c r="M19" s="304"/>
      <c r="N19" s="98"/>
    </row>
    <row r="20" spans="1:14" ht="12.75" customHeight="1" x14ac:dyDescent="0.2">
      <c r="A20" s="281" t="s">
        <v>142</v>
      </c>
      <c r="B20" s="161">
        <v>1.6</v>
      </c>
      <c r="C20" s="161">
        <v>1.5</v>
      </c>
      <c r="D20" s="161">
        <v>1.5</v>
      </c>
      <c r="E20" s="161">
        <v>1.7</v>
      </c>
      <c r="F20" s="161">
        <v>1.7</v>
      </c>
      <c r="G20" s="304">
        <v>1.7</v>
      </c>
      <c r="H20" s="161">
        <v>0</v>
      </c>
      <c r="I20" s="161">
        <v>0.1</v>
      </c>
      <c r="J20" s="161">
        <v>0</v>
      </c>
      <c r="K20" s="161">
        <v>0</v>
      </c>
      <c r="L20" s="161">
        <v>0</v>
      </c>
      <c r="M20" s="304">
        <v>0</v>
      </c>
      <c r="N20" s="98"/>
    </row>
    <row r="21" spans="1:14" ht="12.75" customHeight="1" x14ac:dyDescent="0.2">
      <c r="A21" s="281" t="s">
        <v>34</v>
      </c>
      <c r="B21" s="161">
        <v>158.5</v>
      </c>
      <c r="C21" s="161">
        <v>149.19999999999999</v>
      </c>
      <c r="D21" s="161">
        <v>145.80000000000001</v>
      </c>
      <c r="E21" s="161">
        <v>147.5</v>
      </c>
      <c r="F21" s="161">
        <v>145.1</v>
      </c>
      <c r="G21" s="304">
        <v>134.4</v>
      </c>
      <c r="H21" s="161">
        <v>20.2</v>
      </c>
      <c r="I21" s="161">
        <v>27.1</v>
      </c>
      <c r="J21" s="161">
        <v>14.3</v>
      </c>
      <c r="K21" s="161">
        <v>27.34771728515625</v>
      </c>
      <c r="L21" s="161">
        <v>22.6</v>
      </c>
      <c r="M21" s="304">
        <v>15.7</v>
      </c>
      <c r="N21" s="98"/>
    </row>
    <row r="22" spans="1:14" ht="12.75" customHeight="1" x14ac:dyDescent="0.2">
      <c r="A22" s="285" t="s">
        <v>35</v>
      </c>
      <c r="B22" s="161">
        <v>246.2</v>
      </c>
      <c r="C22" s="161">
        <v>260.89999999999998</v>
      </c>
      <c r="D22" s="161">
        <v>268.2</v>
      </c>
      <c r="E22" s="161">
        <v>276.60000000000002</v>
      </c>
      <c r="F22" s="161">
        <v>278.2</v>
      </c>
      <c r="G22" s="304">
        <v>271.89999999999998</v>
      </c>
      <c r="H22" s="161">
        <v>191.1</v>
      </c>
      <c r="I22" s="161">
        <v>209.3</v>
      </c>
      <c r="J22" s="161">
        <v>218.8</v>
      </c>
      <c r="K22" s="161">
        <v>207</v>
      </c>
      <c r="L22" s="161">
        <v>208.9</v>
      </c>
      <c r="M22" s="304">
        <v>204.8</v>
      </c>
      <c r="N22" s="98"/>
    </row>
    <row r="23" spans="1:14" ht="12.75" customHeight="1" x14ac:dyDescent="0.2">
      <c r="A23" s="284"/>
      <c r="B23" s="161"/>
      <c r="C23" s="161"/>
      <c r="D23" s="161"/>
      <c r="E23" s="161"/>
      <c r="F23" s="161"/>
      <c r="G23" s="304"/>
      <c r="H23" s="161"/>
      <c r="I23" s="161"/>
      <c r="J23" s="161"/>
      <c r="K23" s="161"/>
      <c r="L23" s="161"/>
      <c r="M23" s="304"/>
      <c r="N23" s="98"/>
    </row>
    <row r="24" spans="1:14" ht="12.75" customHeight="1" x14ac:dyDescent="0.2">
      <c r="A24" s="281" t="s">
        <v>44</v>
      </c>
      <c r="B24" s="161">
        <v>19.3</v>
      </c>
      <c r="C24" s="161">
        <v>21.3</v>
      </c>
      <c r="D24" s="161">
        <v>17.8</v>
      </c>
      <c r="E24" s="161">
        <v>17.8</v>
      </c>
      <c r="F24" s="161">
        <v>18.399999999999999</v>
      </c>
      <c r="G24" s="304">
        <v>18.600000000000001</v>
      </c>
      <c r="H24" s="161">
        <v>15.3</v>
      </c>
      <c r="I24" s="161">
        <v>4.2</v>
      </c>
      <c r="J24" s="161">
        <v>18.399999999999999</v>
      </c>
      <c r="K24" s="161">
        <v>17.5</v>
      </c>
      <c r="L24" s="161">
        <v>19.600000000000001</v>
      </c>
      <c r="M24" s="304">
        <v>2.6</v>
      </c>
      <c r="N24" s="98"/>
    </row>
    <row r="25" spans="1:14" ht="12.75" customHeight="1" x14ac:dyDescent="0.2">
      <c r="A25" s="281" t="s">
        <v>43</v>
      </c>
      <c r="B25" s="161">
        <v>21</v>
      </c>
      <c r="C25" s="161">
        <v>40</v>
      </c>
      <c r="D25" s="161">
        <v>44</v>
      </c>
      <c r="E25" s="161">
        <v>45.4</v>
      </c>
      <c r="F25" s="161">
        <v>45.6</v>
      </c>
      <c r="G25" s="304">
        <v>46</v>
      </c>
      <c r="H25" s="161">
        <v>23.7</v>
      </c>
      <c r="I25" s="161">
        <v>35.700000000000003</v>
      </c>
      <c r="J25" s="161">
        <v>38.700000000000003</v>
      </c>
      <c r="K25" s="161">
        <v>41.7</v>
      </c>
      <c r="L25" s="161">
        <v>42.3</v>
      </c>
      <c r="M25" s="304">
        <v>40.1</v>
      </c>
      <c r="N25" s="98"/>
    </row>
    <row r="26" spans="1:14" ht="12.75" customHeight="1" x14ac:dyDescent="0.2">
      <c r="A26" s="284"/>
      <c r="B26" s="161"/>
      <c r="C26" s="161"/>
      <c r="D26" s="161"/>
      <c r="E26" s="161"/>
      <c r="F26" s="161"/>
      <c r="G26" s="304"/>
      <c r="H26" s="161"/>
      <c r="I26" s="161"/>
      <c r="J26" s="161"/>
      <c r="K26" s="161"/>
      <c r="L26" s="161"/>
      <c r="M26" s="304"/>
      <c r="N26" s="98"/>
    </row>
    <row r="27" spans="1:14" ht="12.75" customHeight="1" x14ac:dyDescent="0.2">
      <c r="A27" s="286" t="s">
        <v>39</v>
      </c>
      <c r="B27" s="161"/>
      <c r="C27" s="161"/>
      <c r="D27" s="161"/>
      <c r="E27" s="161"/>
      <c r="F27" s="161"/>
      <c r="G27" s="304"/>
      <c r="H27" s="161"/>
      <c r="I27" s="161"/>
      <c r="J27" s="161"/>
      <c r="K27" s="161"/>
      <c r="L27" s="161"/>
      <c r="M27" s="304"/>
      <c r="N27" s="98"/>
    </row>
    <row r="28" spans="1:14" ht="12.75" customHeight="1" x14ac:dyDescent="0.2">
      <c r="A28" s="284" t="s">
        <v>143</v>
      </c>
      <c r="B28" s="161">
        <v>0.3</v>
      </c>
      <c r="C28" s="161">
        <v>0.3</v>
      </c>
      <c r="D28" s="161">
        <v>0.1</v>
      </c>
      <c r="E28" s="161">
        <v>0.1</v>
      </c>
      <c r="F28" s="161">
        <v>0</v>
      </c>
      <c r="G28" s="304">
        <v>0</v>
      </c>
      <c r="H28" s="161">
        <v>0</v>
      </c>
      <c r="I28" s="161">
        <v>0</v>
      </c>
      <c r="J28" s="161">
        <v>0</v>
      </c>
      <c r="K28" s="161">
        <v>0</v>
      </c>
      <c r="L28" s="161">
        <v>0</v>
      </c>
      <c r="M28" s="304">
        <v>0</v>
      </c>
      <c r="N28" s="98"/>
    </row>
    <row r="29" spans="1:14" ht="12.75" customHeight="1" x14ac:dyDescent="0.2">
      <c r="A29" s="281" t="s">
        <v>144</v>
      </c>
      <c r="B29" s="161">
        <v>2.4</v>
      </c>
      <c r="C29" s="161">
        <v>2.5</v>
      </c>
      <c r="D29" s="161">
        <v>2.7</v>
      </c>
      <c r="E29" s="161">
        <v>3.1</v>
      </c>
      <c r="F29" s="161">
        <v>3</v>
      </c>
      <c r="G29" s="304">
        <v>2.8</v>
      </c>
      <c r="H29" s="161">
        <v>0</v>
      </c>
      <c r="I29" s="161">
        <v>0</v>
      </c>
      <c r="J29" s="161">
        <v>0</v>
      </c>
      <c r="K29" s="161">
        <v>0.1</v>
      </c>
      <c r="L29" s="161">
        <v>0</v>
      </c>
      <c r="M29" s="304">
        <v>0</v>
      </c>
      <c r="N29" s="98"/>
    </row>
    <row r="30" spans="1:14" ht="12.75" customHeight="1" x14ac:dyDescent="0.2">
      <c r="A30" s="281" t="s">
        <v>145</v>
      </c>
      <c r="B30" s="161">
        <v>4.9000000000000004</v>
      </c>
      <c r="C30" s="161">
        <v>4.9000000000000004</v>
      </c>
      <c r="D30" s="161">
        <v>4.9000000000000004</v>
      </c>
      <c r="E30" s="161">
        <v>5.6</v>
      </c>
      <c r="F30" s="161">
        <v>5.5</v>
      </c>
      <c r="G30" s="304">
        <v>5.6</v>
      </c>
      <c r="H30" s="161">
        <v>5.2</v>
      </c>
      <c r="I30" s="161">
        <v>5.5</v>
      </c>
      <c r="J30" s="161">
        <v>4.8</v>
      </c>
      <c r="K30" s="161">
        <v>5.2</v>
      </c>
      <c r="L30" s="161">
        <v>5.0999999999999996</v>
      </c>
      <c r="M30" s="304">
        <v>5</v>
      </c>
      <c r="N30" s="98"/>
    </row>
    <row r="31" spans="1:14" ht="12.75" customHeight="1" x14ac:dyDescent="0.2">
      <c r="A31" s="281"/>
      <c r="B31" s="161"/>
      <c r="C31" s="161"/>
      <c r="D31" s="161"/>
      <c r="E31" s="161"/>
      <c r="F31" s="161"/>
      <c r="G31" s="304"/>
      <c r="H31" s="161"/>
      <c r="I31" s="161"/>
      <c r="J31" s="161"/>
      <c r="K31" s="161"/>
      <c r="L31" s="161"/>
      <c r="M31" s="304"/>
      <c r="N31" s="98"/>
    </row>
    <row r="32" spans="1:14" ht="12.75" customHeight="1" x14ac:dyDescent="0.2">
      <c r="A32" s="286" t="s">
        <v>40</v>
      </c>
      <c r="B32" s="161"/>
      <c r="C32" s="161"/>
      <c r="D32" s="161"/>
      <c r="E32" s="161"/>
      <c r="F32" s="161"/>
      <c r="G32" s="304"/>
      <c r="H32" s="161"/>
      <c r="I32" s="161"/>
      <c r="J32" s="161"/>
      <c r="K32" s="161"/>
      <c r="L32" s="161"/>
      <c r="M32" s="304"/>
      <c r="N32" s="98"/>
    </row>
    <row r="33" spans="1:20" ht="12.75" customHeight="1" x14ac:dyDescent="0.2">
      <c r="A33" s="284" t="s">
        <v>143</v>
      </c>
      <c r="B33" s="161">
        <v>25.3</v>
      </c>
      <c r="C33" s="161">
        <v>24.4</v>
      </c>
      <c r="D33" s="161">
        <v>23.9</v>
      </c>
      <c r="E33" s="161">
        <v>27.7</v>
      </c>
      <c r="F33" s="161">
        <v>28</v>
      </c>
      <c r="G33" s="304">
        <v>24.9</v>
      </c>
      <c r="H33" s="161">
        <v>29.4</v>
      </c>
      <c r="I33" s="161">
        <v>29.3</v>
      </c>
      <c r="J33" s="161">
        <v>30.1</v>
      </c>
      <c r="K33" s="161">
        <v>28.5</v>
      </c>
      <c r="L33" s="161">
        <v>28.4</v>
      </c>
      <c r="M33" s="304">
        <v>16.2</v>
      </c>
      <c r="N33" s="98"/>
    </row>
    <row r="34" spans="1:20" ht="12.75" customHeight="1" x14ac:dyDescent="0.2">
      <c r="A34" s="284" t="s">
        <v>145</v>
      </c>
      <c r="B34" s="161">
        <v>24.9</v>
      </c>
      <c r="C34" s="161">
        <v>24.5</v>
      </c>
      <c r="D34" s="161">
        <v>24</v>
      </c>
      <c r="E34" s="161">
        <v>27.7</v>
      </c>
      <c r="F34" s="161">
        <v>28.1</v>
      </c>
      <c r="G34" s="304">
        <v>25</v>
      </c>
      <c r="H34" s="161">
        <v>29.5</v>
      </c>
      <c r="I34" s="161">
        <v>29.4</v>
      </c>
      <c r="J34" s="161">
        <v>30.2</v>
      </c>
      <c r="K34" s="161">
        <v>28.6</v>
      </c>
      <c r="L34" s="161">
        <v>28.4</v>
      </c>
      <c r="M34" s="304">
        <v>16.399999999999999</v>
      </c>
      <c r="N34" s="98"/>
    </row>
    <row r="35" spans="1:20" ht="12.75" customHeight="1" x14ac:dyDescent="0.2">
      <c r="A35" s="287" t="s">
        <v>186</v>
      </c>
      <c r="B35" s="305">
        <v>0.81</v>
      </c>
      <c r="C35" s="305">
        <v>0.87</v>
      </c>
      <c r="D35" s="305">
        <v>0.93</v>
      </c>
      <c r="E35" s="305">
        <v>1.0463829040527344</v>
      </c>
      <c r="F35" s="305">
        <v>1</v>
      </c>
      <c r="G35" s="306">
        <v>1</v>
      </c>
      <c r="H35" s="305">
        <v>1.04</v>
      </c>
      <c r="I35" s="305">
        <v>1.1399999999999999</v>
      </c>
      <c r="J35" s="305">
        <v>1.1499999999999999</v>
      </c>
      <c r="K35" s="305">
        <v>1.1871490478515625</v>
      </c>
      <c r="L35" s="305">
        <v>1.18</v>
      </c>
      <c r="M35" s="306">
        <v>0.7</v>
      </c>
      <c r="N35" s="98"/>
    </row>
    <row r="36" spans="1:20" ht="12.75" customHeight="1" x14ac:dyDescent="0.2">
      <c r="A36" s="98"/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</row>
    <row r="37" spans="1:20" ht="12.75" customHeight="1" x14ac:dyDescent="0.2">
      <c r="A37" s="288"/>
      <c r="B37" s="288"/>
      <c r="C37" s="288"/>
      <c r="D37" s="99"/>
      <c r="E37" s="99"/>
      <c r="F37" s="99"/>
      <c r="G37" s="99"/>
      <c r="H37" s="99"/>
      <c r="I37" s="99"/>
      <c r="J37" s="99"/>
      <c r="K37" s="98"/>
      <c r="L37" s="98"/>
      <c r="M37" s="98"/>
      <c r="N37" s="98"/>
    </row>
    <row r="38" spans="1:20" ht="12.75" customHeight="1" x14ac:dyDescent="0.2">
      <c r="A38" s="171" t="s">
        <v>272</v>
      </c>
      <c r="B38" s="99"/>
      <c r="C38" s="183"/>
      <c r="D38" s="183"/>
      <c r="E38" s="183"/>
      <c r="F38" s="183"/>
      <c r="G38" s="183"/>
      <c r="H38" s="183"/>
      <c r="I38" s="183"/>
      <c r="J38" s="183"/>
      <c r="K38" s="183"/>
      <c r="L38" s="183"/>
      <c r="M38" s="183"/>
      <c r="N38" s="183"/>
      <c r="O38" s="100"/>
      <c r="P38" s="100"/>
      <c r="Q38" s="100"/>
      <c r="R38" s="101"/>
      <c r="S38" s="101"/>
      <c r="T38" s="101"/>
    </row>
    <row r="39" spans="1:20" ht="12.75" customHeight="1" x14ac:dyDescent="0.2">
      <c r="A39" s="102"/>
      <c r="B39" s="273">
        <v>2008</v>
      </c>
      <c r="C39" s="167">
        <v>2009</v>
      </c>
      <c r="D39" s="167">
        <v>2010</v>
      </c>
      <c r="E39" s="167">
        <v>2011</v>
      </c>
      <c r="F39" s="167">
        <v>2012</v>
      </c>
      <c r="G39" s="167">
        <v>2013</v>
      </c>
      <c r="H39" s="167">
        <v>2014</v>
      </c>
      <c r="I39" s="167">
        <v>2015</v>
      </c>
      <c r="J39" s="303">
        <v>2016</v>
      </c>
      <c r="K39" s="98"/>
      <c r="L39" s="98"/>
      <c r="M39" s="98"/>
      <c r="N39" s="98"/>
    </row>
    <row r="40" spans="1:20" ht="12.75" customHeight="1" x14ac:dyDescent="0.2">
      <c r="A40" s="114" t="s">
        <v>117</v>
      </c>
      <c r="B40" s="289"/>
      <c r="C40" s="290"/>
      <c r="D40" s="289"/>
      <c r="E40" s="291"/>
      <c r="F40" s="291"/>
      <c r="G40" s="292"/>
      <c r="H40" s="292"/>
      <c r="I40" s="292"/>
      <c r="J40" s="293"/>
      <c r="K40" s="98"/>
      <c r="L40" s="98"/>
      <c r="M40" s="98"/>
      <c r="N40" s="98"/>
    </row>
    <row r="41" spans="1:20" ht="12.75" customHeight="1" x14ac:dyDescent="0.2">
      <c r="A41" s="115" t="s">
        <v>118</v>
      </c>
      <c r="B41" s="294"/>
      <c r="C41" s="295"/>
      <c r="D41" s="289"/>
      <c r="E41" s="291"/>
      <c r="F41" s="291"/>
      <c r="G41" s="144"/>
      <c r="H41" s="144"/>
      <c r="I41" s="144"/>
      <c r="J41" s="293"/>
      <c r="K41" s="98"/>
      <c r="L41" s="98"/>
      <c r="M41" s="98"/>
      <c r="N41" s="98"/>
    </row>
    <row r="42" spans="1:20" ht="12.75" customHeight="1" x14ac:dyDescent="0.2">
      <c r="A42" s="103" t="s">
        <v>250</v>
      </c>
      <c r="B42" s="161">
        <v>1.5</v>
      </c>
      <c r="C42" s="161">
        <v>1.5</v>
      </c>
      <c r="D42" s="161">
        <v>1.5</v>
      </c>
      <c r="E42" s="161">
        <v>1.5</v>
      </c>
      <c r="F42" s="161">
        <v>1.5</v>
      </c>
      <c r="G42" s="161">
        <v>1.6</v>
      </c>
      <c r="H42" s="161">
        <v>2.6</v>
      </c>
      <c r="I42" s="161">
        <v>2.8</v>
      </c>
      <c r="J42" s="304">
        <v>2.5</v>
      </c>
      <c r="K42" s="98"/>
      <c r="L42" s="98"/>
      <c r="M42" s="98"/>
      <c r="N42" s="98"/>
    </row>
    <row r="43" spans="1:20" ht="12.75" customHeight="1" x14ac:dyDescent="0.2">
      <c r="A43" s="103" t="s">
        <v>251</v>
      </c>
      <c r="B43" s="161">
        <v>4.2</v>
      </c>
      <c r="C43" s="161">
        <v>4.0999999999999996</v>
      </c>
      <c r="D43" s="161">
        <v>4.2</v>
      </c>
      <c r="E43" s="161">
        <v>4.2</v>
      </c>
      <c r="F43" s="161">
        <v>4.2</v>
      </c>
      <c r="G43" s="161">
        <v>4.2</v>
      </c>
      <c r="H43" s="161">
        <v>4.3</v>
      </c>
      <c r="I43" s="161">
        <v>4.4000000000000004</v>
      </c>
      <c r="J43" s="304">
        <v>4.4000000000000004</v>
      </c>
      <c r="K43" s="98"/>
      <c r="L43" s="98"/>
      <c r="M43" s="98"/>
      <c r="N43" s="98"/>
    </row>
    <row r="44" spans="1:20" ht="12.75" customHeight="1" x14ac:dyDescent="0.2">
      <c r="A44" s="103" t="s">
        <v>252</v>
      </c>
      <c r="B44" s="161">
        <v>1.1000000000000001</v>
      </c>
      <c r="C44" s="161">
        <v>1.1000000000000001</v>
      </c>
      <c r="D44" s="161">
        <v>1.1000000000000001</v>
      </c>
      <c r="E44" s="161">
        <v>1.1000000000000001</v>
      </c>
      <c r="F44" s="161">
        <v>1.1000000000000001</v>
      </c>
      <c r="G44" s="161">
        <v>1.1000000000000001</v>
      </c>
      <c r="H44" s="161">
        <v>1.2</v>
      </c>
      <c r="I44" s="161">
        <v>1.1000000000000001</v>
      </c>
      <c r="J44" s="304">
        <v>1.3</v>
      </c>
      <c r="K44" s="98"/>
      <c r="L44" s="98"/>
      <c r="M44" s="98"/>
      <c r="N44" s="98"/>
    </row>
    <row r="45" spans="1:20" ht="12.75" customHeight="1" x14ac:dyDescent="0.2">
      <c r="A45" s="114" t="s">
        <v>119</v>
      </c>
      <c r="B45" s="161"/>
      <c r="C45" s="161"/>
      <c r="D45" s="161"/>
      <c r="E45" s="161"/>
      <c r="F45" s="161"/>
      <c r="G45" s="161"/>
      <c r="H45" s="161"/>
      <c r="I45" s="161"/>
      <c r="J45" s="304"/>
      <c r="K45" s="98"/>
      <c r="L45" s="98"/>
      <c r="M45" s="98"/>
      <c r="N45" s="98"/>
    </row>
    <row r="46" spans="1:20" ht="12.75" customHeight="1" x14ac:dyDescent="0.2">
      <c r="A46" s="103" t="s">
        <v>120</v>
      </c>
      <c r="B46" s="161">
        <v>50.2</v>
      </c>
      <c r="C46" s="161">
        <v>75.3</v>
      </c>
      <c r="D46" s="161">
        <v>75.599999999999994</v>
      </c>
      <c r="E46" s="161">
        <v>73</v>
      </c>
      <c r="F46" s="161">
        <v>74.8</v>
      </c>
      <c r="G46" s="161">
        <v>75.099999999999994</v>
      </c>
      <c r="H46" s="161">
        <v>84</v>
      </c>
      <c r="I46" s="161">
        <v>89.3</v>
      </c>
      <c r="J46" s="304">
        <v>92</v>
      </c>
      <c r="K46" s="98"/>
      <c r="L46" s="98"/>
      <c r="M46" s="98"/>
      <c r="N46" s="98"/>
    </row>
    <row r="47" spans="1:20" ht="12.75" customHeight="1" x14ac:dyDescent="0.2">
      <c r="A47" s="103"/>
      <c r="B47" s="161"/>
      <c r="C47" s="161"/>
      <c r="D47" s="161"/>
      <c r="E47" s="161"/>
      <c r="F47" s="161"/>
      <c r="G47" s="161"/>
      <c r="H47" s="161"/>
      <c r="I47" s="161"/>
      <c r="J47" s="304"/>
      <c r="K47" s="98"/>
      <c r="L47" s="98"/>
      <c r="M47" s="98"/>
      <c r="N47" s="98"/>
    </row>
    <row r="48" spans="1:20" ht="12.75" customHeight="1" x14ac:dyDescent="0.2">
      <c r="A48" s="114" t="s">
        <v>28</v>
      </c>
      <c r="B48" s="161"/>
      <c r="C48" s="161"/>
      <c r="D48" s="161"/>
      <c r="E48" s="161"/>
      <c r="F48" s="161"/>
      <c r="G48" s="161"/>
      <c r="H48" s="161"/>
      <c r="I48" s="161"/>
      <c r="J48" s="304"/>
      <c r="K48" s="98"/>
      <c r="L48" s="98"/>
      <c r="M48" s="98"/>
      <c r="N48" s="98"/>
    </row>
    <row r="49" spans="1:16" ht="12.75" customHeight="1" x14ac:dyDescent="0.2">
      <c r="A49" s="115" t="s">
        <v>118</v>
      </c>
      <c r="B49" s="161"/>
      <c r="C49" s="161"/>
      <c r="D49" s="161"/>
      <c r="E49" s="161"/>
      <c r="F49" s="161"/>
      <c r="G49" s="161"/>
      <c r="H49" s="161"/>
      <c r="I49" s="161"/>
      <c r="J49" s="304"/>
      <c r="K49" s="98"/>
      <c r="L49" s="98"/>
      <c r="M49" s="98"/>
      <c r="N49" s="98"/>
    </row>
    <row r="50" spans="1:16" ht="12.75" customHeight="1" x14ac:dyDescent="0.2">
      <c r="A50" s="103" t="s">
        <v>263</v>
      </c>
      <c r="B50" s="161">
        <v>1.3</v>
      </c>
      <c r="C50" s="161">
        <v>1.4</v>
      </c>
      <c r="D50" s="161">
        <v>1.2</v>
      </c>
      <c r="E50" s="161">
        <v>1.3</v>
      </c>
      <c r="F50" s="161">
        <v>1.3</v>
      </c>
      <c r="G50" s="161">
        <v>1.3</v>
      </c>
      <c r="H50" s="161">
        <v>1.4</v>
      </c>
      <c r="I50" s="161">
        <v>1.4</v>
      </c>
      <c r="J50" s="304">
        <v>1.5</v>
      </c>
      <c r="K50" s="98"/>
      <c r="L50" s="98"/>
      <c r="M50" s="98"/>
      <c r="N50" s="98"/>
    </row>
    <row r="51" spans="1:16" ht="12.75" customHeight="1" x14ac:dyDescent="0.2">
      <c r="A51" s="103" t="s">
        <v>253</v>
      </c>
      <c r="B51" s="161">
        <v>1.3</v>
      </c>
      <c r="C51" s="161">
        <v>1.3</v>
      </c>
      <c r="D51" s="161">
        <v>1.3</v>
      </c>
      <c r="E51" s="161">
        <v>1.4</v>
      </c>
      <c r="F51" s="161">
        <v>1.4</v>
      </c>
      <c r="G51" s="161">
        <v>1.5</v>
      </c>
      <c r="H51" s="161">
        <v>1.5</v>
      </c>
      <c r="I51" s="161">
        <v>1.5</v>
      </c>
      <c r="J51" s="304">
        <v>1.7</v>
      </c>
      <c r="K51" s="98"/>
      <c r="L51" s="98"/>
      <c r="M51" s="98"/>
      <c r="N51" s="98"/>
    </row>
    <row r="52" spans="1:16" ht="12.75" customHeight="1" x14ac:dyDescent="0.2">
      <c r="A52" s="114" t="s">
        <v>119</v>
      </c>
      <c r="B52" s="161"/>
      <c r="C52" s="161"/>
      <c r="D52" s="161"/>
      <c r="E52" s="161"/>
      <c r="F52" s="161"/>
      <c r="G52" s="161"/>
      <c r="H52" s="161"/>
      <c r="I52" s="161"/>
      <c r="J52" s="304"/>
      <c r="K52" s="98"/>
      <c r="L52" s="98"/>
      <c r="M52" s="98"/>
      <c r="N52" s="98"/>
    </row>
    <row r="53" spans="1:16" ht="12.75" customHeight="1" x14ac:dyDescent="0.2">
      <c r="A53" s="104" t="s">
        <v>254</v>
      </c>
      <c r="B53" s="305">
        <v>3.3</v>
      </c>
      <c r="C53" s="305">
        <v>3.2</v>
      </c>
      <c r="D53" s="305">
        <v>3.9</v>
      </c>
      <c r="E53" s="305">
        <v>4.4000000000000004</v>
      </c>
      <c r="F53" s="305">
        <v>3.2</v>
      </c>
      <c r="G53" s="305">
        <v>3.1</v>
      </c>
      <c r="H53" s="305">
        <v>3.4</v>
      </c>
      <c r="I53" s="305">
        <v>4.3</v>
      </c>
      <c r="J53" s="306">
        <v>4.5999999999999996</v>
      </c>
      <c r="K53" s="98"/>
      <c r="L53" s="98"/>
      <c r="M53" s="98"/>
      <c r="N53" s="98"/>
    </row>
    <row r="54" spans="1:16" ht="12.75" customHeight="1" x14ac:dyDescent="0.2">
      <c r="A54" s="99"/>
      <c r="B54" s="99"/>
      <c r="C54" s="99"/>
      <c r="D54" s="99"/>
      <c r="E54" s="99"/>
      <c r="F54" s="99"/>
      <c r="G54" s="99"/>
      <c r="H54" s="99"/>
      <c r="I54" s="99"/>
      <c r="J54" s="99"/>
      <c r="K54" s="98"/>
      <c r="L54" s="98"/>
      <c r="M54" s="98"/>
      <c r="N54" s="98"/>
    </row>
    <row r="55" spans="1:16" ht="12.75" customHeight="1" x14ac:dyDescent="0.2">
      <c r="A55" s="99"/>
      <c r="B55" s="99"/>
      <c r="C55" s="99"/>
      <c r="D55" s="99"/>
      <c r="E55" s="99"/>
      <c r="F55" s="99"/>
      <c r="G55" s="99"/>
      <c r="H55" s="99"/>
      <c r="I55" s="99"/>
      <c r="J55" s="99"/>
      <c r="K55" s="98"/>
      <c r="L55" s="98"/>
      <c r="M55" s="98"/>
      <c r="N55" s="98"/>
    </row>
    <row r="56" spans="1:16" ht="12.75" customHeight="1" x14ac:dyDescent="0.2">
      <c r="A56" s="105" t="s">
        <v>273</v>
      </c>
      <c r="B56" s="144"/>
      <c r="C56" s="144"/>
      <c r="D56" s="144"/>
      <c r="E56" s="144"/>
      <c r="F56" s="144"/>
      <c r="G56" s="144"/>
      <c r="H56" s="143"/>
      <c r="I56" s="143"/>
      <c r="J56" s="143"/>
      <c r="K56" s="143"/>
      <c r="L56" s="98"/>
      <c r="M56" s="143"/>
      <c r="N56" s="143"/>
      <c r="O56" s="106"/>
      <c r="P56" s="98"/>
    </row>
    <row r="57" spans="1:16" ht="12.75" customHeight="1" x14ac:dyDescent="0.2">
      <c r="A57" s="107"/>
      <c r="B57" s="436" t="s">
        <v>146</v>
      </c>
      <c r="C57" s="436"/>
      <c r="D57" s="436"/>
      <c r="E57" s="436"/>
      <c r="F57" s="436"/>
      <c r="G57" s="437"/>
      <c r="H57" s="438" t="s">
        <v>29</v>
      </c>
      <c r="I57" s="436"/>
      <c r="J57" s="436"/>
      <c r="K57" s="436"/>
      <c r="L57" s="436"/>
      <c r="M57" s="437"/>
      <c r="N57" s="98"/>
    </row>
    <row r="58" spans="1:16" ht="12.75" customHeight="1" x14ac:dyDescent="0.2">
      <c r="A58" s="120"/>
      <c r="B58" s="167">
        <v>2011</v>
      </c>
      <c r="C58" s="167">
        <v>2012</v>
      </c>
      <c r="D58" s="167">
        <v>2013</v>
      </c>
      <c r="E58" s="167">
        <v>2014</v>
      </c>
      <c r="F58" s="167">
        <v>2015</v>
      </c>
      <c r="G58" s="303">
        <v>2016</v>
      </c>
      <c r="H58" s="167">
        <v>2011</v>
      </c>
      <c r="I58" s="167">
        <v>2012</v>
      </c>
      <c r="J58" s="167">
        <v>2013</v>
      </c>
      <c r="K58" s="167">
        <v>2014</v>
      </c>
      <c r="L58" s="167">
        <v>2015</v>
      </c>
      <c r="M58" s="303">
        <v>2016</v>
      </c>
      <c r="N58" s="98"/>
    </row>
    <row r="59" spans="1:16" ht="12.75" customHeight="1" x14ac:dyDescent="0.2">
      <c r="A59" s="109" t="s">
        <v>266</v>
      </c>
      <c r="B59" s="307"/>
      <c r="C59" s="307"/>
      <c r="D59" s="307"/>
      <c r="E59" s="307"/>
      <c r="F59" s="307"/>
      <c r="G59" s="308"/>
      <c r="H59" s="307"/>
      <c r="I59" s="307"/>
      <c r="J59" s="307"/>
      <c r="K59" s="307"/>
      <c r="L59" s="307"/>
      <c r="M59" s="308"/>
      <c r="N59" s="98"/>
    </row>
    <row r="60" spans="1:16" ht="12.75" customHeight="1" x14ac:dyDescent="0.2">
      <c r="A60" s="110" t="s">
        <v>148</v>
      </c>
      <c r="B60" s="312" t="s">
        <v>0</v>
      </c>
      <c r="C60" s="312" t="s">
        <v>0</v>
      </c>
      <c r="D60" s="312" t="s">
        <v>0</v>
      </c>
      <c r="E60" s="312" t="s">
        <v>0</v>
      </c>
      <c r="F60" s="312" t="s">
        <v>0</v>
      </c>
      <c r="G60" s="310">
        <v>29.3</v>
      </c>
      <c r="H60" s="312" t="s">
        <v>0</v>
      </c>
      <c r="I60" s="312" t="s">
        <v>0</v>
      </c>
      <c r="J60" s="312" t="s">
        <v>0</v>
      </c>
      <c r="K60" s="312" t="s">
        <v>0</v>
      </c>
      <c r="L60" s="312" t="s">
        <v>0</v>
      </c>
      <c r="M60" s="309" t="s">
        <v>0</v>
      </c>
      <c r="N60" s="98"/>
    </row>
    <row r="61" spans="1:16" ht="12.75" customHeight="1" x14ac:dyDescent="0.2">
      <c r="A61" s="109" t="s">
        <v>30</v>
      </c>
      <c r="B61" s="144"/>
      <c r="C61" s="144"/>
      <c r="D61" s="144"/>
      <c r="E61" s="144"/>
      <c r="F61" s="144"/>
      <c r="G61" s="311"/>
      <c r="H61" s="279"/>
      <c r="I61" s="144"/>
      <c r="J61" s="279"/>
      <c r="K61" s="279"/>
      <c r="L61" s="279"/>
      <c r="M61" s="296"/>
      <c r="N61" s="98"/>
    </row>
    <row r="62" spans="1:16" ht="12.75" customHeight="1" x14ac:dyDescent="0.2">
      <c r="A62" s="110" t="s">
        <v>147</v>
      </c>
      <c r="B62" s="161">
        <v>64.28</v>
      </c>
      <c r="C62" s="161">
        <v>61.28</v>
      </c>
      <c r="D62" s="161">
        <v>61.5</v>
      </c>
      <c r="E62" s="161">
        <v>70.2</v>
      </c>
      <c r="F62" s="161">
        <v>85.8</v>
      </c>
      <c r="G62" s="310">
        <v>89.5</v>
      </c>
      <c r="H62" s="161">
        <v>161.69</v>
      </c>
      <c r="I62" s="161">
        <v>162.88</v>
      </c>
      <c r="J62" s="161">
        <v>164</v>
      </c>
      <c r="K62" s="161">
        <v>175.6</v>
      </c>
      <c r="L62" s="161">
        <v>249</v>
      </c>
      <c r="M62" s="304">
        <v>293.10000000000002</v>
      </c>
      <c r="N62" s="98"/>
    </row>
    <row r="63" spans="1:16" ht="12.75" customHeight="1" x14ac:dyDescent="0.2">
      <c r="A63" s="110" t="s">
        <v>148</v>
      </c>
      <c r="B63" s="161">
        <v>56.9</v>
      </c>
      <c r="C63" s="161">
        <v>56.44</v>
      </c>
      <c r="D63" s="161">
        <v>56.8</v>
      </c>
      <c r="E63" s="161">
        <v>64</v>
      </c>
      <c r="F63" s="161">
        <v>66.400000000000006</v>
      </c>
      <c r="G63" s="310">
        <v>66.400000000000006</v>
      </c>
      <c r="H63" s="161">
        <v>150.24</v>
      </c>
      <c r="I63" s="161">
        <v>152.29</v>
      </c>
      <c r="J63" s="161">
        <v>153.19999999999999</v>
      </c>
      <c r="K63" s="161">
        <v>165.1</v>
      </c>
      <c r="L63" s="161">
        <v>193.9</v>
      </c>
      <c r="M63" s="304">
        <v>229.4</v>
      </c>
      <c r="N63" s="98"/>
    </row>
    <row r="64" spans="1:16" ht="12.75" customHeight="1" x14ac:dyDescent="0.2">
      <c r="A64" s="109" t="s">
        <v>31</v>
      </c>
      <c r="B64" s="161"/>
      <c r="C64" s="161"/>
      <c r="D64" s="161"/>
      <c r="E64" s="161"/>
      <c r="F64" s="161"/>
      <c r="G64" s="310"/>
      <c r="H64" s="161"/>
      <c r="I64" s="161"/>
      <c r="J64" s="161"/>
      <c r="K64" s="161"/>
      <c r="L64" s="161"/>
      <c r="M64" s="304"/>
      <c r="N64" s="98"/>
    </row>
    <row r="65" spans="1:14" ht="12.75" customHeight="1" x14ac:dyDescent="0.2">
      <c r="A65" s="110" t="s">
        <v>149</v>
      </c>
      <c r="B65" s="161">
        <v>65.08</v>
      </c>
      <c r="C65" s="161">
        <v>61.28</v>
      </c>
      <c r="D65" s="161">
        <v>59.8</v>
      </c>
      <c r="E65" s="161">
        <v>50.1</v>
      </c>
      <c r="F65" s="161">
        <v>63.3</v>
      </c>
      <c r="G65" s="310">
        <v>67</v>
      </c>
      <c r="H65" s="161">
        <v>157.93</v>
      </c>
      <c r="I65" s="161">
        <v>159.06</v>
      </c>
      <c r="J65" s="161">
        <v>164</v>
      </c>
      <c r="K65" s="161">
        <v>175.6</v>
      </c>
      <c r="L65" s="161">
        <v>249</v>
      </c>
      <c r="M65" s="304">
        <v>293.10000000000002</v>
      </c>
      <c r="N65" s="98"/>
    </row>
    <row r="66" spans="1:14" ht="12.75" customHeight="1" x14ac:dyDescent="0.2">
      <c r="A66" s="110" t="s">
        <v>150</v>
      </c>
      <c r="B66" s="161">
        <v>28.71</v>
      </c>
      <c r="C66" s="161">
        <v>28.67</v>
      </c>
      <c r="D66" s="161">
        <v>28.9</v>
      </c>
      <c r="E66" s="161">
        <v>29.4</v>
      </c>
      <c r="F66" s="161">
        <v>29.3</v>
      </c>
      <c r="G66" s="310">
        <v>52.2</v>
      </c>
      <c r="H66" s="161">
        <v>146.57</v>
      </c>
      <c r="I66" s="161">
        <v>148.69</v>
      </c>
      <c r="J66" s="161">
        <v>149</v>
      </c>
      <c r="K66" s="161">
        <v>161.1</v>
      </c>
      <c r="L66" s="161">
        <v>193.9</v>
      </c>
      <c r="M66" s="304">
        <v>229.4</v>
      </c>
      <c r="N66" s="98"/>
    </row>
    <row r="67" spans="1:14" ht="12.75" customHeight="1" x14ac:dyDescent="0.2">
      <c r="A67" s="109" t="s">
        <v>255</v>
      </c>
      <c r="B67" s="161"/>
      <c r="C67" s="161"/>
      <c r="D67" s="161"/>
      <c r="E67" s="161"/>
      <c r="F67" s="161"/>
      <c r="G67" s="310"/>
      <c r="H67" s="161"/>
      <c r="I67" s="161"/>
      <c r="J67" s="161"/>
      <c r="K67" s="161"/>
      <c r="L67" s="161"/>
      <c r="M67" s="304"/>
      <c r="N67" s="98"/>
    </row>
    <row r="68" spans="1:14" ht="12.75" customHeight="1" x14ac:dyDescent="0.2">
      <c r="A68" s="110" t="s">
        <v>121</v>
      </c>
      <c r="B68" s="161">
        <v>331.69</v>
      </c>
      <c r="C68" s="161">
        <v>338.93</v>
      </c>
      <c r="D68" s="161">
        <v>339.8</v>
      </c>
      <c r="E68" s="161">
        <v>362.6</v>
      </c>
      <c r="F68" s="161">
        <v>388.7</v>
      </c>
      <c r="G68" s="310">
        <v>388.6</v>
      </c>
      <c r="H68" s="161">
        <v>402.73</v>
      </c>
      <c r="I68" s="161">
        <v>402.55</v>
      </c>
      <c r="J68" s="161">
        <v>404.1</v>
      </c>
      <c r="K68" s="161">
        <v>425.3</v>
      </c>
      <c r="L68" s="161">
        <v>526.70000000000005</v>
      </c>
      <c r="M68" s="304">
        <v>535.4</v>
      </c>
      <c r="N68" s="98"/>
    </row>
    <row r="69" spans="1:14" ht="12.75" customHeight="1" x14ac:dyDescent="0.2">
      <c r="A69" s="110" t="s">
        <v>32</v>
      </c>
      <c r="B69" s="161">
        <v>300.07</v>
      </c>
      <c r="C69" s="161">
        <v>307.45</v>
      </c>
      <c r="D69" s="161">
        <v>308.2</v>
      </c>
      <c r="E69" s="161">
        <v>330.7</v>
      </c>
      <c r="F69" s="161">
        <v>339.2</v>
      </c>
      <c r="G69" s="310">
        <v>358.1</v>
      </c>
      <c r="H69" s="161">
        <v>391.27</v>
      </c>
      <c r="I69" s="161">
        <v>391.81</v>
      </c>
      <c r="J69" s="161">
        <v>393.4</v>
      </c>
      <c r="K69" s="161">
        <v>413.2</v>
      </c>
      <c r="L69" s="161">
        <v>446.8</v>
      </c>
      <c r="M69" s="304">
        <v>483.1</v>
      </c>
      <c r="N69" s="98"/>
    </row>
    <row r="70" spans="1:14" ht="12.75" customHeight="1" x14ac:dyDescent="0.2">
      <c r="A70" s="109" t="s">
        <v>256</v>
      </c>
      <c r="B70" s="161"/>
      <c r="C70" s="161"/>
      <c r="D70" s="161"/>
      <c r="E70" s="161"/>
      <c r="F70" s="161"/>
      <c r="G70" s="310"/>
      <c r="H70" s="161"/>
      <c r="I70" s="161"/>
      <c r="J70" s="161"/>
      <c r="K70" s="161"/>
      <c r="L70" s="161"/>
      <c r="M70" s="304"/>
      <c r="N70" s="98"/>
    </row>
    <row r="71" spans="1:14" ht="12.75" customHeight="1" x14ac:dyDescent="0.2">
      <c r="A71" s="110" t="s">
        <v>122</v>
      </c>
      <c r="B71" s="161">
        <v>340.87</v>
      </c>
      <c r="C71" s="161">
        <v>348.52</v>
      </c>
      <c r="D71" s="161">
        <v>333.1</v>
      </c>
      <c r="E71" s="161">
        <v>350.6</v>
      </c>
      <c r="F71" s="161">
        <v>376</v>
      </c>
      <c r="G71" s="310">
        <v>373.9</v>
      </c>
      <c r="H71" s="161">
        <v>399.32</v>
      </c>
      <c r="I71" s="161">
        <v>399.13</v>
      </c>
      <c r="J71" s="161">
        <v>404.1</v>
      </c>
      <c r="K71" s="161">
        <v>425.3</v>
      </c>
      <c r="L71" s="161">
        <v>526.70000000000005</v>
      </c>
      <c r="M71" s="304">
        <v>535.4</v>
      </c>
      <c r="N71" s="98"/>
    </row>
    <row r="72" spans="1:14" ht="12.75" customHeight="1" x14ac:dyDescent="0.2">
      <c r="A72" s="110" t="s">
        <v>123</v>
      </c>
      <c r="B72" s="161">
        <v>296.8</v>
      </c>
      <c r="C72" s="161">
        <v>294.39999999999998</v>
      </c>
      <c r="D72" s="161">
        <v>295.89999999999998</v>
      </c>
      <c r="E72" s="161">
        <v>326.3</v>
      </c>
      <c r="F72" s="161">
        <v>334.8</v>
      </c>
      <c r="G72" s="310">
        <v>352.7</v>
      </c>
      <c r="H72" s="161">
        <v>390.53</v>
      </c>
      <c r="I72" s="161">
        <v>391.1</v>
      </c>
      <c r="J72" s="161">
        <v>393.4</v>
      </c>
      <c r="K72" s="161">
        <v>413.2</v>
      </c>
      <c r="L72" s="161">
        <v>446.8</v>
      </c>
      <c r="M72" s="304">
        <v>483.1</v>
      </c>
      <c r="N72" s="98"/>
    </row>
    <row r="73" spans="1:14" ht="12.75" customHeight="1" x14ac:dyDescent="0.2">
      <c r="A73" s="109" t="s">
        <v>124</v>
      </c>
      <c r="B73" s="161"/>
      <c r="C73" s="161"/>
      <c r="D73" s="161"/>
      <c r="E73" s="161"/>
      <c r="F73" s="161"/>
      <c r="G73" s="304"/>
      <c r="H73" s="161"/>
      <c r="I73" s="161"/>
      <c r="J73" s="161"/>
      <c r="K73" s="161"/>
      <c r="L73" s="161"/>
      <c r="M73" s="304"/>
      <c r="N73" s="98"/>
    </row>
    <row r="74" spans="1:14" ht="12.75" customHeight="1" x14ac:dyDescent="0.2">
      <c r="A74" s="111" t="s">
        <v>158</v>
      </c>
      <c r="B74" s="305" t="s">
        <v>0</v>
      </c>
      <c r="C74" s="305" t="s">
        <v>0</v>
      </c>
      <c r="D74" s="305" t="s">
        <v>0</v>
      </c>
      <c r="E74" s="305" t="s">
        <v>0</v>
      </c>
      <c r="F74" s="305" t="s">
        <v>0</v>
      </c>
      <c r="G74" s="306" t="s">
        <v>0</v>
      </c>
      <c r="H74" s="305">
        <v>203.6</v>
      </c>
      <c r="I74" s="305">
        <v>222.86</v>
      </c>
      <c r="J74" s="305">
        <v>227</v>
      </c>
      <c r="K74" s="305">
        <v>225.4</v>
      </c>
      <c r="L74" s="305">
        <v>255.1</v>
      </c>
      <c r="M74" s="306">
        <v>254.2</v>
      </c>
      <c r="N74" s="98"/>
    </row>
    <row r="75" spans="1:14" ht="12.75" customHeight="1" x14ac:dyDescent="0.2">
      <c r="A75" s="215"/>
      <c r="B75" s="157"/>
      <c r="C75" s="157"/>
      <c r="D75" s="157"/>
      <c r="E75" s="157"/>
      <c r="F75" s="157"/>
      <c r="G75" s="157"/>
      <c r="H75" s="149"/>
      <c r="I75" s="149"/>
      <c r="J75" s="157"/>
      <c r="K75" s="149"/>
      <c r="L75" s="149"/>
      <c r="M75" s="149"/>
      <c r="N75" s="98"/>
    </row>
    <row r="76" spans="1:14" ht="12.75" customHeight="1" x14ac:dyDescent="0.25">
      <c r="A76" s="98"/>
      <c r="B76" s="98"/>
      <c r="C76" s="98"/>
      <c r="D76" s="98"/>
      <c r="E76" s="98"/>
      <c r="F76" s="98"/>
      <c r="G76" s="98"/>
      <c r="H76" s="98"/>
      <c r="I76" s="98"/>
      <c r="J76" s="113"/>
      <c r="K76" s="98"/>
      <c r="L76" s="98"/>
      <c r="M76" s="98"/>
      <c r="N76" s="98"/>
    </row>
    <row r="77" spans="1:14" ht="12.75" customHeight="1" x14ac:dyDescent="0.25">
      <c r="A77" s="105" t="s">
        <v>274</v>
      </c>
      <c r="B77" s="144"/>
      <c r="C77" s="144"/>
      <c r="D77" s="144"/>
      <c r="E77" s="144"/>
      <c r="F77" s="144"/>
      <c r="G77" s="144"/>
      <c r="H77" s="98"/>
      <c r="I77" s="98"/>
      <c r="J77" s="113"/>
      <c r="K77" s="98"/>
      <c r="L77" s="98"/>
      <c r="M77" s="98"/>
      <c r="N77" s="98"/>
    </row>
    <row r="78" spans="1:14" ht="12.75" customHeight="1" x14ac:dyDescent="0.2">
      <c r="A78" s="120"/>
      <c r="B78" s="429" t="s">
        <v>125</v>
      </c>
      <c r="C78" s="429"/>
      <c r="D78" s="429"/>
      <c r="E78" s="429"/>
      <c r="F78" s="429"/>
      <c r="G78" s="429"/>
      <c r="H78" s="429"/>
      <c r="I78" s="429"/>
      <c r="J78" s="429"/>
      <c r="K78" s="430"/>
      <c r="L78" s="98"/>
      <c r="M78" s="98"/>
      <c r="N78" s="98"/>
    </row>
    <row r="79" spans="1:14" ht="12.75" customHeight="1" x14ac:dyDescent="0.2">
      <c r="A79" s="108"/>
      <c r="B79" s="145">
        <v>2007</v>
      </c>
      <c r="C79" s="145">
        <v>2008</v>
      </c>
      <c r="D79" s="145">
        <v>2009</v>
      </c>
      <c r="E79" s="145">
        <v>2010</v>
      </c>
      <c r="F79" s="167">
        <v>2011</v>
      </c>
      <c r="G79" s="167">
        <v>2012</v>
      </c>
      <c r="H79" s="167">
        <v>2013</v>
      </c>
      <c r="I79" s="167">
        <v>2014</v>
      </c>
      <c r="J79" s="167">
        <v>2015</v>
      </c>
      <c r="K79" s="303">
        <v>2016</v>
      </c>
      <c r="L79" s="98"/>
      <c r="M79" s="98"/>
      <c r="N79" s="98"/>
    </row>
    <row r="80" spans="1:14" ht="12.75" customHeight="1" x14ac:dyDescent="0.2">
      <c r="A80" s="109" t="s">
        <v>267</v>
      </c>
      <c r="B80" s="313"/>
      <c r="C80" s="313"/>
      <c r="D80" s="313"/>
      <c r="E80" s="313"/>
      <c r="F80" s="307"/>
      <c r="G80" s="307"/>
      <c r="H80" s="314"/>
      <c r="I80" s="314"/>
      <c r="J80" s="314"/>
      <c r="K80" s="315"/>
      <c r="L80" s="98"/>
      <c r="M80" s="98"/>
      <c r="N80" s="98"/>
    </row>
    <row r="81" spans="1:14" ht="12.75" customHeight="1" x14ac:dyDescent="0.2">
      <c r="A81" s="110" t="s">
        <v>150</v>
      </c>
      <c r="B81" s="317" t="s">
        <v>0</v>
      </c>
      <c r="C81" s="317" t="s">
        <v>0</v>
      </c>
      <c r="D81" s="317" t="s">
        <v>0</v>
      </c>
      <c r="E81" s="317" t="s">
        <v>0</v>
      </c>
      <c r="F81" s="317" t="s">
        <v>0</v>
      </c>
      <c r="G81" s="317" t="s">
        <v>0</v>
      </c>
      <c r="H81" s="317" t="s">
        <v>0</v>
      </c>
      <c r="I81" s="317" t="s">
        <v>0</v>
      </c>
      <c r="J81" s="317" t="s">
        <v>0</v>
      </c>
      <c r="K81" s="309">
        <v>21.3</v>
      </c>
      <c r="L81" s="98"/>
      <c r="M81" s="98"/>
      <c r="N81" s="98"/>
    </row>
    <row r="82" spans="1:14" ht="12.75" customHeight="1" x14ac:dyDescent="0.2">
      <c r="A82" s="110" t="s">
        <v>123</v>
      </c>
      <c r="B82" s="317" t="s">
        <v>0</v>
      </c>
      <c r="C82" s="317" t="s">
        <v>0</v>
      </c>
      <c r="D82" s="317" t="s">
        <v>0</v>
      </c>
      <c r="E82" s="317" t="s">
        <v>0</v>
      </c>
      <c r="F82" s="317" t="s">
        <v>0</v>
      </c>
      <c r="G82" s="317" t="s">
        <v>0</v>
      </c>
      <c r="H82" s="317" t="s">
        <v>0</v>
      </c>
      <c r="I82" s="317" t="s">
        <v>0</v>
      </c>
      <c r="J82" s="317" t="s">
        <v>0</v>
      </c>
      <c r="K82" s="309">
        <v>21.7</v>
      </c>
      <c r="L82" s="98"/>
      <c r="M82" s="98"/>
      <c r="N82" s="98"/>
    </row>
    <row r="83" spans="1:14" ht="12.75" customHeight="1" x14ac:dyDescent="0.25">
      <c r="A83" s="109" t="s">
        <v>33</v>
      </c>
      <c r="B83" s="121"/>
      <c r="C83" s="121"/>
      <c r="D83" s="157"/>
      <c r="E83" s="297"/>
      <c r="F83" s="298"/>
      <c r="G83" s="298"/>
      <c r="H83" s="113"/>
      <c r="I83" s="113"/>
      <c r="J83" s="113"/>
      <c r="K83" s="316"/>
      <c r="L83" s="98"/>
      <c r="M83" s="98"/>
      <c r="N83" s="98"/>
    </row>
    <row r="84" spans="1:14" ht="12.75" customHeight="1" x14ac:dyDescent="0.2">
      <c r="A84" s="110" t="s">
        <v>149</v>
      </c>
      <c r="B84" s="157">
        <v>80.8</v>
      </c>
      <c r="C84" s="157">
        <v>80.78</v>
      </c>
      <c r="D84" s="157">
        <v>59.85</v>
      </c>
      <c r="E84" s="149">
        <v>62.96</v>
      </c>
      <c r="F84" s="149">
        <v>61.07</v>
      </c>
      <c r="G84" s="149">
        <v>60.8</v>
      </c>
      <c r="H84" s="299">
        <v>61.5</v>
      </c>
      <c r="I84" s="299">
        <v>64.3</v>
      </c>
      <c r="J84" s="299">
        <v>54.2</v>
      </c>
      <c r="K84" s="300">
        <v>55.1</v>
      </c>
      <c r="L84" s="98"/>
      <c r="M84" s="98"/>
      <c r="N84" s="98"/>
    </row>
    <row r="85" spans="1:14" ht="12.75" customHeight="1" x14ac:dyDescent="0.2">
      <c r="A85" s="110" t="s">
        <v>122</v>
      </c>
      <c r="B85" s="157">
        <v>85.08</v>
      </c>
      <c r="C85" s="157">
        <v>84.57</v>
      </c>
      <c r="D85" s="157">
        <v>62.79</v>
      </c>
      <c r="E85" s="149">
        <v>66</v>
      </c>
      <c r="F85" s="149">
        <v>64.400000000000006</v>
      </c>
      <c r="G85" s="149">
        <v>81.599999999999994</v>
      </c>
      <c r="H85" s="299">
        <v>83.4</v>
      </c>
      <c r="I85" s="299">
        <v>86.6</v>
      </c>
      <c r="J85" s="299">
        <v>77.7</v>
      </c>
      <c r="K85" s="300">
        <v>70.2</v>
      </c>
      <c r="L85" s="98"/>
      <c r="M85" s="98"/>
      <c r="N85" s="98"/>
    </row>
    <row r="86" spans="1:14" ht="12.75" customHeight="1" x14ac:dyDescent="0.2">
      <c r="A86" s="110" t="s">
        <v>150</v>
      </c>
      <c r="B86" s="157">
        <v>12.64</v>
      </c>
      <c r="C86" s="157">
        <v>10.35</v>
      </c>
      <c r="D86" s="157">
        <v>16.02</v>
      </c>
      <c r="E86" s="149">
        <v>17.2</v>
      </c>
      <c r="F86" s="149">
        <v>18.5</v>
      </c>
      <c r="G86" s="149">
        <v>18.600000000000001</v>
      </c>
      <c r="H86" s="299">
        <v>20.2</v>
      </c>
      <c r="I86" s="299">
        <v>20.5</v>
      </c>
      <c r="J86" s="299">
        <v>20.8</v>
      </c>
      <c r="K86" s="300">
        <v>51.4</v>
      </c>
      <c r="L86" s="98"/>
      <c r="M86" s="98"/>
      <c r="N86" s="98"/>
    </row>
    <row r="87" spans="1:14" ht="12.75" customHeight="1" x14ac:dyDescent="0.2">
      <c r="A87" s="110" t="s">
        <v>123</v>
      </c>
      <c r="B87" s="157">
        <v>12.64</v>
      </c>
      <c r="C87" s="157">
        <v>10.35</v>
      </c>
      <c r="D87" s="157">
        <v>16.02</v>
      </c>
      <c r="E87" s="149">
        <v>17.2</v>
      </c>
      <c r="F87" s="149">
        <v>18.5</v>
      </c>
      <c r="G87" s="149">
        <v>18.600000000000001</v>
      </c>
      <c r="H87" s="299">
        <v>20.2</v>
      </c>
      <c r="I87" s="299">
        <v>20.5</v>
      </c>
      <c r="J87" s="299">
        <v>20.8</v>
      </c>
      <c r="K87" s="300">
        <v>56.8</v>
      </c>
      <c r="L87" s="98"/>
      <c r="M87" s="98"/>
      <c r="N87" s="98"/>
    </row>
    <row r="88" spans="1:14" ht="12.75" customHeight="1" x14ac:dyDescent="0.2">
      <c r="A88" s="109" t="s">
        <v>126</v>
      </c>
      <c r="B88" s="157"/>
      <c r="C88" s="157"/>
      <c r="D88" s="157"/>
      <c r="E88" s="149"/>
      <c r="F88" s="149"/>
      <c r="G88" s="149"/>
      <c r="H88" s="299"/>
      <c r="I88" s="299"/>
      <c r="J88" s="299"/>
      <c r="K88" s="300"/>
      <c r="L88" s="98"/>
      <c r="M88" s="98"/>
      <c r="N88" s="98"/>
    </row>
    <row r="89" spans="1:14" ht="12.75" customHeight="1" x14ac:dyDescent="0.2">
      <c r="A89" s="110" t="s">
        <v>149</v>
      </c>
      <c r="B89" s="157">
        <v>92.91</v>
      </c>
      <c r="C89" s="157">
        <v>90.61</v>
      </c>
      <c r="D89" s="157">
        <v>70.16</v>
      </c>
      <c r="E89" s="149">
        <v>71.58</v>
      </c>
      <c r="F89" s="149">
        <v>70.5</v>
      </c>
      <c r="G89" s="149">
        <v>70.2</v>
      </c>
      <c r="H89" s="299">
        <v>68.900000000000006</v>
      </c>
      <c r="I89" s="299">
        <v>70.8</v>
      </c>
      <c r="J89" s="299">
        <v>71.3</v>
      </c>
      <c r="K89" s="300">
        <v>77.099999999999994</v>
      </c>
      <c r="L89" s="98"/>
      <c r="M89" s="98"/>
      <c r="N89" s="98"/>
    </row>
    <row r="90" spans="1:14" ht="12.75" customHeight="1" x14ac:dyDescent="0.2">
      <c r="A90" s="110" t="s">
        <v>122</v>
      </c>
      <c r="B90" s="157">
        <v>97.98</v>
      </c>
      <c r="C90" s="157">
        <v>96.35</v>
      </c>
      <c r="D90" s="157">
        <v>96.72</v>
      </c>
      <c r="E90" s="149">
        <v>93.17</v>
      </c>
      <c r="F90" s="149">
        <v>92.23</v>
      </c>
      <c r="G90" s="149">
        <v>91.4</v>
      </c>
      <c r="H90" s="299">
        <v>90.4</v>
      </c>
      <c r="I90" s="299">
        <v>97</v>
      </c>
      <c r="J90" s="299">
        <v>97.9</v>
      </c>
      <c r="K90" s="300">
        <v>93.2</v>
      </c>
      <c r="L90" s="98"/>
      <c r="M90" s="98"/>
      <c r="N90" s="98"/>
    </row>
    <row r="91" spans="1:14" ht="12.75" customHeight="1" x14ac:dyDescent="0.2">
      <c r="A91" s="110" t="s">
        <v>150</v>
      </c>
      <c r="B91" s="157">
        <v>92.26</v>
      </c>
      <c r="C91" s="157">
        <v>90.18</v>
      </c>
      <c r="D91" s="157">
        <v>69.61</v>
      </c>
      <c r="E91" s="149">
        <v>71.09</v>
      </c>
      <c r="F91" s="149">
        <v>70.5</v>
      </c>
      <c r="G91" s="149">
        <v>70.2</v>
      </c>
      <c r="H91" s="299">
        <v>68.900000000000006</v>
      </c>
      <c r="I91" s="299">
        <v>70.8</v>
      </c>
      <c r="J91" s="299">
        <v>71.3</v>
      </c>
      <c r="K91" s="300">
        <v>71.099999999999994</v>
      </c>
      <c r="L91" s="98"/>
      <c r="M91" s="98"/>
      <c r="N91" s="98"/>
    </row>
    <row r="92" spans="1:14" ht="12.75" customHeight="1" x14ac:dyDescent="0.2">
      <c r="A92" s="111" t="s">
        <v>123</v>
      </c>
      <c r="B92" s="158">
        <v>95.1</v>
      </c>
      <c r="C92" s="158">
        <v>94.53</v>
      </c>
      <c r="D92" s="158">
        <v>74.2</v>
      </c>
      <c r="E92" s="112">
        <v>73.900000000000006</v>
      </c>
      <c r="F92" s="112">
        <v>73.3</v>
      </c>
      <c r="G92" s="112">
        <v>90.4</v>
      </c>
      <c r="H92" s="301">
        <v>89.094999999999999</v>
      </c>
      <c r="I92" s="301">
        <v>95.8</v>
      </c>
      <c r="J92" s="301">
        <v>96.8</v>
      </c>
      <c r="K92" s="302">
        <v>95.9</v>
      </c>
      <c r="L92" s="98"/>
      <c r="M92" s="98"/>
      <c r="N92" s="98"/>
    </row>
    <row r="93" spans="1:14" x14ac:dyDescent="0.2">
      <c r="A93" s="98"/>
      <c r="B93" s="98"/>
      <c r="C93" s="98"/>
      <c r="D93" s="98"/>
      <c r="E93" s="98"/>
      <c r="F93" s="98"/>
      <c r="G93" s="98"/>
      <c r="H93" s="98"/>
      <c r="I93" s="98"/>
      <c r="J93" s="98"/>
      <c r="K93" s="98"/>
      <c r="L93" s="98"/>
      <c r="M93" s="98"/>
      <c r="N93" s="98"/>
    </row>
    <row r="94" spans="1:14" x14ac:dyDescent="0.2">
      <c r="A94" s="99"/>
      <c r="B94" s="99"/>
      <c r="C94" s="99"/>
      <c r="D94" s="99"/>
      <c r="E94" s="99"/>
      <c r="F94" s="99"/>
      <c r="G94" s="99"/>
      <c r="H94" s="99"/>
      <c r="I94" s="99"/>
      <c r="J94" s="99"/>
      <c r="K94" s="98"/>
      <c r="L94" s="98"/>
      <c r="M94" s="98"/>
      <c r="N94" s="98"/>
    </row>
    <row r="95" spans="1:14" x14ac:dyDescent="0.2">
      <c r="A95" s="99"/>
      <c r="B95" s="99"/>
      <c r="C95" s="99"/>
      <c r="D95" s="99"/>
      <c r="E95" s="99"/>
      <c r="F95" s="99"/>
      <c r="G95" s="99"/>
      <c r="H95" s="99"/>
      <c r="I95" s="99"/>
      <c r="J95" s="99"/>
      <c r="K95" s="98"/>
      <c r="L95" s="98"/>
      <c r="M95" s="98"/>
      <c r="N95" s="98"/>
    </row>
    <row r="96" spans="1:14" x14ac:dyDescent="0.2">
      <c r="A96" s="99"/>
      <c r="B96" s="99"/>
      <c r="C96" s="99"/>
      <c r="D96" s="99"/>
      <c r="E96" s="99"/>
      <c r="F96" s="99"/>
      <c r="G96" s="99"/>
      <c r="H96" s="99"/>
      <c r="I96" s="99"/>
      <c r="J96" s="99"/>
      <c r="K96" s="98"/>
      <c r="L96" s="98"/>
      <c r="M96" s="98"/>
      <c r="N96" s="98"/>
    </row>
    <row r="97" spans="1:14" x14ac:dyDescent="0.2">
      <c r="A97" s="99"/>
      <c r="B97" s="99"/>
      <c r="C97" s="99"/>
      <c r="D97" s="99"/>
      <c r="E97" s="99"/>
      <c r="F97" s="99"/>
      <c r="G97" s="99"/>
      <c r="H97" s="99"/>
      <c r="I97" s="99"/>
      <c r="J97" s="99"/>
      <c r="K97" s="98"/>
      <c r="L97" s="98"/>
      <c r="M97" s="98"/>
      <c r="N97" s="98"/>
    </row>
    <row r="98" spans="1:14" x14ac:dyDescent="0.2">
      <c r="A98" s="99"/>
      <c r="B98" s="99"/>
      <c r="C98" s="99"/>
      <c r="D98" s="99"/>
      <c r="E98" s="99"/>
      <c r="F98" s="99"/>
      <c r="G98" s="99"/>
      <c r="H98" s="99"/>
      <c r="I98" s="99"/>
      <c r="J98" s="99"/>
      <c r="K98" s="98"/>
      <c r="L98" s="98"/>
      <c r="M98" s="98"/>
      <c r="N98" s="98"/>
    </row>
    <row r="99" spans="1:14" x14ac:dyDescent="0.2">
      <c r="A99" s="99"/>
      <c r="B99" s="99"/>
      <c r="C99" s="99"/>
      <c r="D99" s="99"/>
      <c r="E99" s="99"/>
      <c r="F99" s="99"/>
      <c r="G99" s="99"/>
      <c r="H99" s="99"/>
      <c r="I99" s="99"/>
      <c r="J99" s="99"/>
      <c r="K99" s="98"/>
      <c r="L99" s="98"/>
      <c r="M99" s="98"/>
      <c r="N99" s="98"/>
    </row>
    <row r="100" spans="1:14" x14ac:dyDescent="0.2">
      <c r="A100" s="99"/>
      <c r="B100" s="99"/>
      <c r="C100" s="99"/>
      <c r="D100" s="99"/>
      <c r="E100" s="99"/>
      <c r="F100" s="99"/>
      <c r="G100" s="99"/>
      <c r="H100" s="99"/>
      <c r="I100" s="99"/>
      <c r="J100" s="99"/>
      <c r="K100" s="98"/>
      <c r="L100" s="98"/>
      <c r="M100" s="98"/>
      <c r="N100" s="98"/>
    </row>
    <row r="101" spans="1:14" x14ac:dyDescent="0.2">
      <c r="A101" s="99"/>
      <c r="B101" s="99"/>
      <c r="C101" s="99"/>
      <c r="D101" s="99"/>
      <c r="E101" s="99"/>
      <c r="F101" s="99"/>
      <c r="G101" s="99"/>
      <c r="H101" s="99"/>
      <c r="I101" s="99"/>
      <c r="J101" s="99"/>
      <c r="K101" s="98"/>
      <c r="L101" s="98"/>
      <c r="M101" s="98"/>
      <c r="N101" s="98"/>
    </row>
    <row r="102" spans="1:14" x14ac:dyDescent="0.2">
      <c r="A102" s="99"/>
      <c r="B102" s="99"/>
      <c r="C102" s="99"/>
      <c r="D102" s="99"/>
      <c r="E102" s="99"/>
      <c r="F102" s="99"/>
      <c r="G102" s="99"/>
      <c r="H102" s="99"/>
      <c r="I102" s="99"/>
      <c r="J102" s="99"/>
      <c r="K102" s="98"/>
      <c r="L102" s="98"/>
      <c r="M102" s="98"/>
      <c r="N102" s="98"/>
    </row>
  </sheetData>
  <mergeCells count="5">
    <mergeCell ref="B78:K78"/>
    <mergeCell ref="B4:G4"/>
    <mergeCell ref="H4:M4"/>
    <mergeCell ref="B57:G57"/>
    <mergeCell ref="H57:M57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70"/>
  <sheetViews>
    <sheetView zoomScaleNormal="100" workbookViewId="0">
      <selection activeCell="I70" sqref="I70"/>
    </sheetView>
  </sheetViews>
  <sheetFormatPr defaultRowHeight="12.75" x14ac:dyDescent="0.2"/>
  <cols>
    <col min="1" max="1" width="30.140625" customWidth="1"/>
    <col min="2" max="4" width="10.85546875" customWidth="1"/>
    <col min="5" max="5" width="10.85546875" style="155" customWidth="1"/>
    <col min="6" max="7" width="10.85546875" customWidth="1"/>
    <col min="8" max="8" width="10.85546875" style="155" customWidth="1"/>
    <col min="9" max="9" width="10.85546875" customWidth="1"/>
    <col min="18" max="18" width="9.140625" customWidth="1"/>
  </cols>
  <sheetData>
    <row r="2" spans="1:9" x14ac:dyDescent="0.2">
      <c r="A2" s="155"/>
      <c r="B2" s="155"/>
      <c r="C2" s="155"/>
      <c r="D2" s="155"/>
      <c r="F2" s="155"/>
      <c r="G2" s="155"/>
      <c r="I2" s="155"/>
    </row>
    <row r="3" spans="1:9" x14ac:dyDescent="0.2">
      <c r="A3" s="180" t="s">
        <v>278</v>
      </c>
      <c r="B3" s="232"/>
      <c r="C3" s="232"/>
      <c r="D3" s="232"/>
      <c r="E3" s="232"/>
      <c r="F3" s="232"/>
      <c r="G3" s="232"/>
      <c r="H3" s="232"/>
      <c r="I3" s="232"/>
    </row>
    <row r="4" spans="1:9" x14ac:dyDescent="0.2">
      <c r="A4" s="442"/>
      <c r="B4" s="439" t="s">
        <v>224</v>
      </c>
      <c r="C4" s="440"/>
      <c r="D4" s="440"/>
      <c r="E4" s="441"/>
      <c r="F4" s="439" t="s">
        <v>257</v>
      </c>
      <c r="G4" s="440"/>
      <c r="H4" s="440"/>
      <c r="I4" s="441"/>
    </row>
    <row r="5" spans="1:9" s="155" customFormat="1" x14ac:dyDescent="0.2">
      <c r="A5" s="443"/>
      <c r="B5" s="439" t="s">
        <v>187</v>
      </c>
      <c r="C5" s="440"/>
      <c r="D5" s="440" t="s">
        <v>188</v>
      </c>
      <c r="E5" s="441"/>
      <c r="F5" s="439" t="s">
        <v>187</v>
      </c>
      <c r="G5" s="440"/>
      <c r="H5" s="440" t="s">
        <v>188</v>
      </c>
      <c r="I5" s="441"/>
    </row>
    <row r="6" spans="1:9" x14ac:dyDescent="0.2">
      <c r="A6" s="444"/>
      <c r="B6" s="403">
        <v>2015</v>
      </c>
      <c r="C6" s="404">
        <v>2016</v>
      </c>
      <c r="D6" s="403">
        <v>2015</v>
      </c>
      <c r="E6" s="404">
        <v>2016</v>
      </c>
      <c r="F6" s="403">
        <v>2015</v>
      </c>
      <c r="G6" s="404">
        <v>2016</v>
      </c>
      <c r="H6" s="403">
        <v>2015</v>
      </c>
      <c r="I6" s="404">
        <v>2016</v>
      </c>
    </row>
    <row r="7" spans="1:9" x14ac:dyDescent="0.2">
      <c r="A7" s="405" t="s">
        <v>190</v>
      </c>
      <c r="B7" s="406">
        <v>25.1</v>
      </c>
      <c r="C7" s="407">
        <v>24.4</v>
      </c>
      <c r="D7" s="408">
        <v>5.8</v>
      </c>
      <c r="E7" s="407">
        <v>5.3</v>
      </c>
      <c r="F7" s="406">
        <v>6.4</v>
      </c>
      <c r="G7" s="407">
        <v>6</v>
      </c>
      <c r="H7" s="408">
        <v>2.1</v>
      </c>
      <c r="I7" s="407">
        <v>1.7</v>
      </c>
    </row>
    <row r="8" spans="1:9" x14ac:dyDescent="0.2">
      <c r="A8" s="425" t="s">
        <v>191</v>
      </c>
      <c r="B8" s="409">
        <v>1</v>
      </c>
      <c r="C8" s="410">
        <v>0.6</v>
      </c>
      <c r="D8" s="375">
        <v>1</v>
      </c>
      <c r="E8" s="410">
        <v>0.6</v>
      </c>
      <c r="F8" s="409">
        <v>1</v>
      </c>
      <c r="G8" s="410">
        <v>0.7</v>
      </c>
      <c r="H8" s="375">
        <v>1</v>
      </c>
      <c r="I8" s="410">
        <v>0.7</v>
      </c>
    </row>
    <row r="9" spans="1:9" x14ac:dyDescent="0.2">
      <c r="A9" s="425" t="s">
        <v>225</v>
      </c>
      <c r="B9" s="409">
        <v>24</v>
      </c>
      <c r="C9" s="410">
        <v>23.9</v>
      </c>
      <c r="D9" s="375">
        <v>4.8</v>
      </c>
      <c r="E9" s="410">
        <v>4.8</v>
      </c>
      <c r="F9" s="409">
        <v>5.4</v>
      </c>
      <c r="G9" s="410">
        <v>5.4</v>
      </c>
      <c r="H9" s="375">
        <v>1.1000000000000001</v>
      </c>
      <c r="I9" s="410">
        <v>1.1000000000000001</v>
      </c>
    </row>
    <row r="10" spans="1:9" x14ac:dyDescent="0.2">
      <c r="A10" s="411"/>
      <c r="B10" s="412"/>
      <c r="C10" s="413"/>
      <c r="D10" s="414"/>
      <c r="E10" s="413"/>
      <c r="F10" s="412"/>
      <c r="G10" s="413"/>
      <c r="H10" s="414"/>
      <c r="I10" s="413"/>
    </row>
    <row r="11" spans="1:9" ht="12.75" customHeight="1" x14ac:dyDescent="0.2">
      <c r="A11" s="415" t="s">
        <v>264</v>
      </c>
      <c r="B11" s="412">
        <v>9.9</v>
      </c>
      <c r="C11" s="413">
        <v>10.3</v>
      </c>
      <c r="D11" s="414">
        <v>8.6</v>
      </c>
      <c r="E11" s="413">
        <v>9.1</v>
      </c>
      <c r="F11" s="412">
        <v>6.7</v>
      </c>
      <c r="G11" s="413">
        <v>6.3</v>
      </c>
      <c r="H11" s="414">
        <v>4.7</v>
      </c>
      <c r="I11" s="413">
        <v>4.4000000000000004</v>
      </c>
    </row>
    <row r="12" spans="1:9" x14ac:dyDescent="0.2">
      <c r="A12" s="425" t="s">
        <v>191</v>
      </c>
      <c r="B12" s="409">
        <v>4.3</v>
      </c>
      <c r="C12" s="410">
        <v>4.5</v>
      </c>
      <c r="D12" s="375">
        <v>4.3</v>
      </c>
      <c r="E12" s="410">
        <v>4.5</v>
      </c>
      <c r="F12" s="409">
        <v>2.6</v>
      </c>
      <c r="G12" s="410">
        <v>2.4</v>
      </c>
      <c r="H12" s="375">
        <v>2.6</v>
      </c>
      <c r="I12" s="410">
        <v>2.4</v>
      </c>
    </row>
    <row r="13" spans="1:9" x14ac:dyDescent="0.2">
      <c r="A13" s="425" t="s">
        <v>225</v>
      </c>
      <c r="B13" s="409">
        <v>5.6</v>
      </c>
      <c r="C13" s="410">
        <v>5.9</v>
      </c>
      <c r="D13" s="375">
        <v>4.2</v>
      </c>
      <c r="E13" s="410">
        <v>4.5999999999999996</v>
      </c>
      <c r="F13" s="409">
        <v>4.0999999999999996</v>
      </c>
      <c r="G13" s="410">
        <v>4</v>
      </c>
      <c r="H13" s="375">
        <v>2.1</v>
      </c>
      <c r="I13" s="410">
        <v>2</v>
      </c>
    </row>
    <row r="14" spans="1:9" x14ac:dyDescent="0.2">
      <c r="A14" s="411"/>
      <c r="B14" s="412"/>
      <c r="C14" s="413"/>
      <c r="D14" s="414"/>
      <c r="E14" s="413"/>
      <c r="F14" s="412"/>
      <c r="G14" s="413"/>
      <c r="H14" s="414"/>
      <c r="I14" s="413"/>
    </row>
    <row r="15" spans="1:9" x14ac:dyDescent="0.2">
      <c r="A15" s="416" t="s">
        <v>189</v>
      </c>
      <c r="B15" s="412">
        <v>20.7</v>
      </c>
      <c r="C15" s="413">
        <v>22.1</v>
      </c>
      <c r="D15" s="414">
        <v>6.6</v>
      </c>
      <c r="E15" s="413">
        <v>6</v>
      </c>
      <c r="F15" s="412">
        <v>6.5</v>
      </c>
      <c r="G15" s="413">
        <v>6.1</v>
      </c>
      <c r="H15" s="414">
        <v>3.1</v>
      </c>
      <c r="I15" s="413">
        <v>2.8</v>
      </c>
    </row>
    <row r="16" spans="1:9" x14ac:dyDescent="0.2">
      <c r="A16" s="425" t="s">
        <v>191</v>
      </c>
      <c r="B16" s="409">
        <v>2</v>
      </c>
      <c r="C16" s="410">
        <v>1.2</v>
      </c>
      <c r="D16" s="375">
        <v>2</v>
      </c>
      <c r="E16" s="410">
        <v>1.2</v>
      </c>
      <c r="F16" s="409">
        <v>1.6</v>
      </c>
      <c r="G16" s="410">
        <v>1.3</v>
      </c>
      <c r="H16" s="375">
        <v>1.6</v>
      </c>
      <c r="I16" s="410">
        <v>1.3</v>
      </c>
    </row>
    <row r="17" spans="1:9" x14ac:dyDescent="0.2">
      <c r="A17" s="417" t="s">
        <v>225</v>
      </c>
      <c r="B17" s="418">
        <v>18.7</v>
      </c>
      <c r="C17" s="419">
        <v>20.9</v>
      </c>
      <c r="D17" s="376">
        <v>4.5999999999999996</v>
      </c>
      <c r="E17" s="419">
        <v>4.8</v>
      </c>
      <c r="F17" s="418">
        <v>4.9000000000000004</v>
      </c>
      <c r="G17" s="419">
        <v>4.8</v>
      </c>
      <c r="H17" s="376">
        <v>1.5</v>
      </c>
      <c r="I17" s="419">
        <v>1.5</v>
      </c>
    </row>
    <row r="18" spans="1:9" x14ac:dyDescent="0.2">
      <c r="A18" s="6"/>
      <c r="B18" s="6"/>
      <c r="C18" s="6"/>
      <c r="D18" s="6"/>
      <c r="E18" s="6"/>
      <c r="F18" s="6"/>
      <c r="G18" s="6"/>
      <c r="H18" s="6"/>
      <c r="I18" s="6"/>
    </row>
    <row r="19" spans="1:9" x14ac:dyDescent="0.2">
      <c r="A19" s="232"/>
      <c r="B19" s="232"/>
      <c r="C19" s="232"/>
      <c r="D19" s="232"/>
      <c r="E19" s="232"/>
      <c r="F19" s="232"/>
      <c r="G19" s="232"/>
      <c r="H19" s="232"/>
      <c r="I19" s="232"/>
    </row>
    <row r="20" spans="1:9" x14ac:dyDescent="0.2">
      <c r="A20" s="180" t="s">
        <v>277</v>
      </c>
      <c r="B20" s="232"/>
      <c r="C20" s="232"/>
      <c r="D20" s="232"/>
      <c r="E20" s="232"/>
      <c r="F20" s="232"/>
      <c r="G20" s="232"/>
      <c r="H20" s="232"/>
      <c r="I20" s="232"/>
    </row>
    <row r="21" spans="1:9" x14ac:dyDescent="0.2">
      <c r="A21" s="445"/>
      <c r="B21" s="439" t="s">
        <v>224</v>
      </c>
      <c r="C21" s="440"/>
      <c r="D21" s="440"/>
      <c r="E21" s="441"/>
      <c r="F21" s="439" t="s">
        <v>257</v>
      </c>
      <c r="G21" s="440"/>
      <c r="H21" s="440"/>
      <c r="I21" s="441"/>
    </row>
    <row r="22" spans="1:9" s="155" customFormat="1" x14ac:dyDescent="0.2">
      <c r="A22" s="446"/>
      <c r="B22" s="439" t="s">
        <v>187</v>
      </c>
      <c r="C22" s="440"/>
      <c r="D22" s="440" t="s">
        <v>188</v>
      </c>
      <c r="E22" s="441"/>
      <c r="F22" s="439" t="s">
        <v>187</v>
      </c>
      <c r="G22" s="440"/>
      <c r="H22" s="440" t="s">
        <v>188</v>
      </c>
      <c r="I22" s="441"/>
    </row>
    <row r="23" spans="1:9" x14ac:dyDescent="0.2">
      <c r="A23" s="447"/>
      <c r="B23" s="403">
        <v>2015</v>
      </c>
      <c r="C23" s="404">
        <v>2016</v>
      </c>
      <c r="D23" s="403">
        <v>2015</v>
      </c>
      <c r="E23" s="404">
        <v>2016</v>
      </c>
      <c r="F23" s="403">
        <v>2015</v>
      </c>
      <c r="G23" s="404">
        <v>2016</v>
      </c>
      <c r="H23" s="403">
        <v>2015</v>
      </c>
      <c r="I23" s="404">
        <v>2016</v>
      </c>
    </row>
    <row r="24" spans="1:9" x14ac:dyDescent="0.2">
      <c r="A24" s="405" t="s">
        <v>192</v>
      </c>
      <c r="B24" s="406">
        <v>20.97175</v>
      </c>
      <c r="C24" s="407">
        <v>20.331250000000001</v>
      </c>
      <c r="D24" s="406">
        <v>5.9274420000000001</v>
      </c>
      <c r="E24" s="407">
        <v>5.0979169999999998</v>
      </c>
      <c r="F24" s="406">
        <v>5.0425700000000004</v>
      </c>
      <c r="G24" s="407">
        <v>4.1390399999999996</v>
      </c>
      <c r="H24" s="406">
        <v>2.6368749999999999</v>
      </c>
      <c r="I24" s="407">
        <v>1.861232</v>
      </c>
    </row>
    <row r="25" spans="1:9" x14ac:dyDescent="0.2">
      <c r="A25" s="425" t="s">
        <v>193</v>
      </c>
      <c r="B25" s="409">
        <v>21.465</v>
      </c>
      <c r="C25" s="410">
        <v>19.843330000000002</v>
      </c>
      <c r="D25" s="409">
        <v>6.0983330000000002</v>
      </c>
      <c r="E25" s="410">
        <v>5.1433330000000002</v>
      </c>
      <c r="F25" s="409">
        <v>4.5977779999999999</v>
      </c>
      <c r="G25" s="410">
        <v>3.9405000000000001</v>
      </c>
      <c r="H25" s="409">
        <v>2.4619559999999998</v>
      </c>
      <c r="I25" s="410">
        <v>1.8025</v>
      </c>
    </row>
    <row r="26" spans="1:9" x14ac:dyDescent="0.2">
      <c r="A26" s="425" t="s">
        <v>194</v>
      </c>
      <c r="B26" s="409">
        <v>21.20833</v>
      </c>
      <c r="C26" s="410">
        <v>19.588329999999999</v>
      </c>
      <c r="D26" s="409">
        <v>5.8416670000000002</v>
      </c>
      <c r="E26" s="410">
        <v>4.8883330000000003</v>
      </c>
      <c r="F26" s="409">
        <v>4.657</v>
      </c>
      <c r="G26" s="410">
        <v>3.6843499999999998</v>
      </c>
      <c r="H26" s="409">
        <v>2.4227599999999998</v>
      </c>
      <c r="I26" s="410">
        <v>1.6802299999999999</v>
      </c>
    </row>
    <row r="27" spans="1:9" x14ac:dyDescent="0.2">
      <c r="A27" s="425" t="s">
        <v>195</v>
      </c>
      <c r="B27" s="409">
        <v>20.623570000000001</v>
      </c>
      <c r="C27" s="410">
        <v>21.266670000000001</v>
      </c>
      <c r="D27" s="409">
        <v>5.9950000000000001</v>
      </c>
      <c r="E27" s="410">
        <v>5.233333</v>
      </c>
      <c r="F27" s="409">
        <v>5.8144999999999998</v>
      </c>
      <c r="G27" s="410">
        <v>4.5694999999999997</v>
      </c>
      <c r="H27" s="409">
        <v>3.10026</v>
      </c>
      <c r="I27" s="410">
        <v>2.0868600000000002</v>
      </c>
    </row>
    <row r="28" spans="1:9" x14ac:dyDescent="0.2">
      <c r="A28" s="425" t="s">
        <v>196</v>
      </c>
      <c r="B28" s="409">
        <v>21.785</v>
      </c>
      <c r="C28" s="410">
        <v>20.626670000000001</v>
      </c>
      <c r="D28" s="409">
        <v>5.9516669999999996</v>
      </c>
      <c r="E28" s="410">
        <v>5.1266670000000003</v>
      </c>
      <c r="F28" s="409">
        <v>5.0560999999999998</v>
      </c>
      <c r="G28" s="410">
        <v>4.3759499999999996</v>
      </c>
      <c r="H28" s="409">
        <v>2.5558399999999999</v>
      </c>
      <c r="I28" s="410">
        <v>1.88937</v>
      </c>
    </row>
    <row r="29" spans="1:9" x14ac:dyDescent="0.2">
      <c r="A29" s="420"/>
      <c r="B29" s="412"/>
      <c r="C29" s="413"/>
      <c r="D29" s="412"/>
      <c r="E29" s="413"/>
      <c r="F29" s="412"/>
      <c r="G29" s="413"/>
      <c r="H29" s="412"/>
      <c r="I29" s="413"/>
    </row>
    <row r="30" spans="1:9" x14ac:dyDescent="0.2">
      <c r="A30" s="415" t="s">
        <v>223</v>
      </c>
      <c r="B30" s="412">
        <v>22.56664</v>
      </c>
      <c r="C30" s="413">
        <v>22.448329999999999</v>
      </c>
      <c r="D30" s="412">
        <v>7.187932</v>
      </c>
      <c r="E30" s="413">
        <v>6.1483340000000002</v>
      </c>
      <c r="F30" s="412">
        <v>6.9904010000000003</v>
      </c>
      <c r="G30" s="413">
        <v>6.3757960000000002</v>
      </c>
      <c r="H30" s="412">
        <v>3.3186170000000002</v>
      </c>
      <c r="I30" s="413">
        <v>2.707281</v>
      </c>
    </row>
    <row r="31" spans="1:9" x14ac:dyDescent="0.2">
      <c r="A31" s="425" t="s">
        <v>197</v>
      </c>
      <c r="B31" s="409">
        <v>22.032859999999999</v>
      </c>
      <c r="C31" s="410">
        <v>22.41</v>
      </c>
      <c r="D31" s="409">
        <v>7.7757139999999998</v>
      </c>
      <c r="E31" s="410">
        <v>6.11</v>
      </c>
      <c r="F31" s="409">
        <v>6.4550000000000001</v>
      </c>
      <c r="G31" s="410">
        <v>5.9143119999999998</v>
      </c>
      <c r="H31" s="409">
        <v>3.165</v>
      </c>
      <c r="I31" s="410">
        <v>2.6218629999999998</v>
      </c>
    </row>
    <row r="32" spans="1:9" x14ac:dyDescent="0.2">
      <c r="A32" s="425" t="s">
        <v>198</v>
      </c>
      <c r="B32" s="409">
        <v>22.661670000000001</v>
      </c>
      <c r="C32" s="410">
        <v>21.875</v>
      </c>
      <c r="D32" s="409">
        <v>6.3616669999999997</v>
      </c>
      <c r="E32" s="410">
        <v>5.5750000000000002</v>
      </c>
      <c r="F32" s="409">
        <v>7.3671430000000004</v>
      </c>
      <c r="G32" s="410">
        <v>6.6928570000000001</v>
      </c>
      <c r="H32" s="409">
        <v>2.938571</v>
      </c>
      <c r="I32" s="410">
        <v>2.2642859999999998</v>
      </c>
    </row>
    <row r="33" spans="1:9" x14ac:dyDescent="0.2">
      <c r="A33" s="425" t="s">
        <v>199</v>
      </c>
      <c r="B33" s="409">
        <v>22.64667</v>
      </c>
      <c r="C33" s="410">
        <v>21.858329999999999</v>
      </c>
      <c r="D33" s="409">
        <v>6.3466670000000001</v>
      </c>
      <c r="E33" s="410">
        <v>5.5583330000000002</v>
      </c>
      <c r="F33" s="409">
        <v>6.51</v>
      </c>
      <c r="G33" s="410">
        <v>5.8357140000000003</v>
      </c>
      <c r="H33" s="409">
        <v>2.7671429999999999</v>
      </c>
      <c r="I33" s="410">
        <v>2.092857</v>
      </c>
    </row>
    <row r="34" spans="1:9" x14ac:dyDescent="0.2">
      <c r="A34" s="425" t="s">
        <v>200</v>
      </c>
      <c r="B34" s="409">
        <v>24.066669999999998</v>
      </c>
      <c r="C34" s="410">
        <v>22.856670000000001</v>
      </c>
      <c r="D34" s="409">
        <v>7.7666659999999998</v>
      </c>
      <c r="E34" s="410">
        <v>6.556667</v>
      </c>
      <c r="F34" s="409">
        <v>8.9533330000000007</v>
      </c>
      <c r="G34" s="410">
        <v>7.5233340000000002</v>
      </c>
      <c r="H34" s="409">
        <v>4.4533329999999998</v>
      </c>
      <c r="I34" s="410">
        <v>3.023333</v>
      </c>
    </row>
    <row r="35" spans="1:9" x14ac:dyDescent="0.2">
      <c r="A35" s="425" t="s">
        <v>201</v>
      </c>
      <c r="B35" s="409">
        <v>22.63167</v>
      </c>
      <c r="C35" s="410">
        <v>21.843330000000002</v>
      </c>
      <c r="D35" s="409">
        <v>6.3316660000000002</v>
      </c>
      <c r="E35" s="410">
        <v>5.5433339999999998</v>
      </c>
      <c r="F35" s="409">
        <v>6.4071429999999996</v>
      </c>
      <c r="G35" s="410">
        <v>5.6885709999999996</v>
      </c>
      <c r="H35" s="409">
        <v>2.6642860000000002</v>
      </c>
      <c r="I35" s="410">
        <v>1.9457139999999999</v>
      </c>
    </row>
    <row r="36" spans="1:9" x14ac:dyDescent="0.2">
      <c r="A36" s="425" t="s">
        <v>202</v>
      </c>
      <c r="B36" s="409">
        <v>22.254290000000001</v>
      </c>
      <c r="C36" s="410">
        <v>23.84667</v>
      </c>
      <c r="D36" s="409">
        <v>7.9971430000000003</v>
      </c>
      <c r="E36" s="410">
        <v>7.5466670000000002</v>
      </c>
      <c r="F36" s="409">
        <v>7.0252220000000003</v>
      </c>
      <c r="G36" s="410">
        <v>6.9941110000000002</v>
      </c>
      <c r="H36" s="409">
        <v>3.8746450000000001</v>
      </c>
      <c r="I36" s="410">
        <v>3.855467</v>
      </c>
    </row>
    <row r="37" spans="1:9" x14ac:dyDescent="0.2">
      <c r="A37" s="421"/>
      <c r="B37" s="409"/>
      <c r="C37" s="410"/>
      <c r="D37" s="409"/>
      <c r="E37" s="410"/>
      <c r="F37" s="409"/>
      <c r="G37" s="410"/>
      <c r="H37" s="409"/>
      <c r="I37" s="410"/>
    </row>
    <row r="38" spans="1:9" x14ac:dyDescent="0.2">
      <c r="A38" s="415" t="s">
        <v>203</v>
      </c>
      <c r="B38" s="412">
        <v>21.659949999999998</v>
      </c>
      <c r="C38" s="413">
        <v>22.735119999999998</v>
      </c>
      <c r="D38" s="412">
        <v>6.1944600000000003</v>
      </c>
      <c r="E38" s="413">
        <v>6.1378709999999996</v>
      </c>
      <c r="F38" s="412">
        <v>7.1129340000000001</v>
      </c>
      <c r="G38" s="413">
        <v>7.0022279999999997</v>
      </c>
      <c r="H38" s="412">
        <v>3.0566200000000001</v>
      </c>
      <c r="I38" s="413">
        <v>2.9638170000000001</v>
      </c>
    </row>
    <row r="39" spans="1:9" x14ac:dyDescent="0.2">
      <c r="A39" s="425" t="s">
        <v>204</v>
      </c>
      <c r="B39" s="409">
        <v>23.981999999999999</v>
      </c>
      <c r="C39" s="410">
        <v>24.24</v>
      </c>
      <c r="D39" s="409">
        <v>6.3419999999999996</v>
      </c>
      <c r="E39" s="410">
        <v>6.6</v>
      </c>
      <c r="F39" s="409">
        <v>7.2816669999999997</v>
      </c>
      <c r="G39" s="410">
        <v>7.2583330000000004</v>
      </c>
      <c r="H39" s="409">
        <v>2.915</v>
      </c>
      <c r="I39" s="410">
        <v>2.891667</v>
      </c>
    </row>
    <row r="40" spans="1:9" x14ac:dyDescent="0.2">
      <c r="A40" s="425" t="s">
        <v>258</v>
      </c>
      <c r="B40" s="409">
        <v>19.671430000000001</v>
      </c>
      <c r="C40" s="410">
        <v>21.484999999999999</v>
      </c>
      <c r="D40" s="409">
        <v>5.9428570000000001</v>
      </c>
      <c r="E40" s="410">
        <v>5.4850000000000003</v>
      </c>
      <c r="F40" s="409">
        <v>7.2316669999999998</v>
      </c>
      <c r="G40" s="410">
        <v>7.0827780000000002</v>
      </c>
      <c r="H40" s="409">
        <v>3.2581850000000001</v>
      </c>
      <c r="I40" s="410">
        <v>3.1232220000000002</v>
      </c>
    </row>
    <row r="41" spans="1:9" x14ac:dyDescent="0.2">
      <c r="A41" s="425" t="s">
        <v>205</v>
      </c>
      <c r="B41" s="409">
        <v>21.848569999999999</v>
      </c>
      <c r="C41" s="410">
        <v>23.411670000000001</v>
      </c>
      <c r="D41" s="409">
        <v>6.82</v>
      </c>
      <c r="E41" s="410">
        <v>6.5783329999999998</v>
      </c>
      <c r="F41" s="409">
        <v>6.983333</v>
      </c>
      <c r="G41" s="410">
        <v>6.8972220000000002</v>
      </c>
      <c r="H41" s="409">
        <v>3.1364000000000001</v>
      </c>
      <c r="I41" s="410">
        <v>2.9940669999999998</v>
      </c>
    </row>
    <row r="42" spans="1:9" x14ac:dyDescent="0.2">
      <c r="A42" s="425" t="s">
        <v>206</v>
      </c>
      <c r="B42" s="409">
        <v>22.711670000000002</v>
      </c>
      <c r="C42" s="410">
        <v>22.68167</v>
      </c>
      <c r="D42" s="409">
        <v>6.4116669999999996</v>
      </c>
      <c r="E42" s="410">
        <v>6.3816670000000002</v>
      </c>
      <c r="F42" s="409">
        <v>7.1657140000000004</v>
      </c>
      <c r="G42" s="410">
        <v>6.0142860000000002</v>
      </c>
      <c r="H42" s="409">
        <v>2.7371430000000001</v>
      </c>
      <c r="I42" s="410">
        <v>1.5857140000000001</v>
      </c>
    </row>
    <row r="43" spans="1:9" x14ac:dyDescent="0.2">
      <c r="A43" s="425" t="s">
        <v>207</v>
      </c>
      <c r="B43" s="409">
        <v>21.864999999999998</v>
      </c>
      <c r="C43" s="410">
        <v>22.678329999999999</v>
      </c>
      <c r="D43" s="409">
        <v>5.5650000000000004</v>
      </c>
      <c r="E43" s="410">
        <v>6.3783329999999996</v>
      </c>
      <c r="F43" s="409">
        <v>6.0222230000000003</v>
      </c>
      <c r="G43" s="410">
        <v>7.074166</v>
      </c>
      <c r="H43" s="409">
        <v>2.1093329999999999</v>
      </c>
      <c r="I43" s="410">
        <v>3.1597219999999999</v>
      </c>
    </row>
    <row r="44" spans="1:9" x14ac:dyDescent="0.2">
      <c r="A44" s="425" t="s">
        <v>208</v>
      </c>
      <c r="B44" s="409">
        <v>21.075710000000001</v>
      </c>
      <c r="C44" s="410">
        <v>23.106670000000001</v>
      </c>
      <c r="D44" s="409">
        <v>6.0471430000000002</v>
      </c>
      <c r="E44" s="410">
        <v>6.2733340000000002</v>
      </c>
      <c r="F44" s="409">
        <v>7.5542860000000003</v>
      </c>
      <c r="G44" s="410">
        <v>7.0387500000000003</v>
      </c>
      <c r="H44" s="409">
        <v>3.3257140000000001</v>
      </c>
      <c r="I44" s="410">
        <v>2.94875</v>
      </c>
    </row>
    <row r="45" spans="1:9" x14ac:dyDescent="0.2">
      <c r="A45" s="425" t="s">
        <v>209</v>
      </c>
      <c r="B45" s="409">
        <v>23.395</v>
      </c>
      <c r="C45" s="410">
        <v>22.936669999999999</v>
      </c>
      <c r="D45" s="409">
        <v>6.5616659999999998</v>
      </c>
      <c r="E45" s="410">
        <v>6.1033330000000001</v>
      </c>
      <c r="F45" s="409">
        <v>8.1785720000000008</v>
      </c>
      <c r="G45" s="410">
        <v>7.8214290000000002</v>
      </c>
      <c r="H45" s="409">
        <v>3.75</v>
      </c>
      <c r="I45" s="410">
        <v>3.3928569999999998</v>
      </c>
    </row>
    <row r="46" spans="1:9" x14ac:dyDescent="0.2">
      <c r="A46" s="425" t="s">
        <v>210</v>
      </c>
      <c r="B46" s="409">
        <v>20.361429999999999</v>
      </c>
      <c r="C46" s="410">
        <v>22.441669999999998</v>
      </c>
      <c r="D46" s="409">
        <v>5.3328569999999997</v>
      </c>
      <c r="E46" s="410">
        <v>5.608333</v>
      </c>
      <c r="F46" s="409">
        <v>7.4824999999999999</v>
      </c>
      <c r="G46" s="410">
        <v>7.4087500000000004</v>
      </c>
      <c r="H46" s="409">
        <v>2.9925000000000002</v>
      </c>
      <c r="I46" s="410">
        <v>3.0687500000000001</v>
      </c>
    </row>
    <row r="47" spans="1:9" x14ac:dyDescent="0.2">
      <c r="A47" s="425" t="s">
        <v>211</v>
      </c>
      <c r="B47" s="409">
        <v>21.69</v>
      </c>
      <c r="C47" s="410">
        <v>22.9</v>
      </c>
      <c r="D47" s="409">
        <v>7.4328570000000003</v>
      </c>
      <c r="E47" s="410">
        <v>6.6</v>
      </c>
      <c r="F47" s="409">
        <v>7.4383340000000002</v>
      </c>
      <c r="G47" s="410">
        <v>7.1844440000000001</v>
      </c>
      <c r="H47" s="409">
        <v>3.5907779999999998</v>
      </c>
      <c r="I47" s="410">
        <v>3.3364449999999999</v>
      </c>
    </row>
    <row r="48" spans="1:9" x14ac:dyDescent="0.2">
      <c r="A48" s="425" t="s">
        <v>212</v>
      </c>
      <c r="B48" s="409">
        <v>21.758330000000001</v>
      </c>
      <c r="C48" s="410">
        <v>21.75</v>
      </c>
      <c r="D48" s="409">
        <v>5.4583329999999997</v>
      </c>
      <c r="E48" s="410">
        <v>5.45</v>
      </c>
      <c r="F48" s="409">
        <v>6.6437499999999998</v>
      </c>
      <c r="G48" s="410">
        <v>6.7371869999999996</v>
      </c>
      <c r="H48" s="409">
        <v>2.8067500000000001</v>
      </c>
      <c r="I48" s="410">
        <v>2.8984380000000001</v>
      </c>
    </row>
    <row r="49" spans="1:9" x14ac:dyDescent="0.2">
      <c r="A49" s="421"/>
      <c r="B49" s="409"/>
      <c r="C49" s="410"/>
      <c r="D49" s="409"/>
      <c r="E49" s="410"/>
      <c r="F49" s="409"/>
      <c r="G49" s="410"/>
      <c r="H49" s="409"/>
      <c r="I49" s="410"/>
    </row>
    <row r="50" spans="1:9" x14ac:dyDescent="0.2">
      <c r="A50" s="415" t="s">
        <v>213</v>
      </c>
      <c r="B50" s="412">
        <v>22.801670000000001</v>
      </c>
      <c r="C50" s="413">
        <v>22.803329999999999</v>
      </c>
      <c r="D50" s="412">
        <v>6.5016670000000003</v>
      </c>
      <c r="E50" s="413">
        <v>6.5033329999999996</v>
      </c>
      <c r="F50" s="412">
        <v>6.8516440000000003</v>
      </c>
      <c r="G50" s="413">
        <v>6.8946899999999998</v>
      </c>
      <c r="H50" s="412">
        <v>3.1129090000000001</v>
      </c>
      <c r="I50" s="413">
        <v>3.3046660000000001</v>
      </c>
    </row>
    <row r="51" spans="1:9" x14ac:dyDescent="0.2">
      <c r="A51" s="425" t="s">
        <v>214</v>
      </c>
      <c r="B51" s="409">
        <v>22.918330000000001</v>
      </c>
      <c r="C51" s="410">
        <v>22.98</v>
      </c>
      <c r="D51" s="409">
        <v>6.6183329999999998</v>
      </c>
      <c r="E51" s="410">
        <v>6.68</v>
      </c>
      <c r="F51" s="409">
        <v>7.0107780000000002</v>
      </c>
      <c r="G51" s="410">
        <v>6.9968890000000004</v>
      </c>
      <c r="H51" s="409">
        <v>3.3088000000000002</v>
      </c>
      <c r="I51" s="410">
        <v>3.5155560000000001</v>
      </c>
    </row>
    <row r="52" spans="1:9" x14ac:dyDescent="0.2">
      <c r="A52" s="425" t="s">
        <v>215</v>
      </c>
      <c r="B52" s="409">
        <v>22.684999999999999</v>
      </c>
      <c r="C52" s="410">
        <v>22.626670000000001</v>
      </c>
      <c r="D52" s="409">
        <v>6.3849999999999998</v>
      </c>
      <c r="E52" s="410">
        <v>6.3266669999999996</v>
      </c>
      <c r="F52" s="409">
        <v>6.7687499999999998</v>
      </c>
      <c r="G52" s="410">
        <v>6.9521879999999996</v>
      </c>
      <c r="H52" s="409">
        <v>2.9317500000000001</v>
      </c>
      <c r="I52" s="410">
        <v>3.1134379999999999</v>
      </c>
    </row>
    <row r="53" spans="1:9" x14ac:dyDescent="0.2">
      <c r="A53" s="422"/>
      <c r="B53" s="409"/>
      <c r="C53" s="410"/>
      <c r="D53" s="409"/>
      <c r="E53" s="410"/>
      <c r="F53" s="409"/>
      <c r="G53" s="410"/>
      <c r="H53" s="409"/>
      <c r="I53" s="410"/>
    </row>
    <row r="54" spans="1:9" x14ac:dyDescent="0.2">
      <c r="A54" s="415" t="s">
        <v>216</v>
      </c>
      <c r="B54" s="412">
        <v>20.356670000000001</v>
      </c>
      <c r="C54" s="413">
        <v>21.96556</v>
      </c>
      <c r="D54" s="412">
        <v>6.7138090000000004</v>
      </c>
      <c r="E54" s="413">
        <v>5.9377779999999998</v>
      </c>
      <c r="F54" s="412">
        <v>7.5087719999999996</v>
      </c>
      <c r="G54" s="413">
        <v>7.4468940000000003</v>
      </c>
      <c r="H54" s="412">
        <v>3.3374350000000002</v>
      </c>
      <c r="I54" s="413">
        <v>3.2676090000000002</v>
      </c>
    </row>
    <row r="55" spans="1:9" x14ac:dyDescent="0.2">
      <c r="A55" s="425" t="s">
        <v>217</v>
      </c>
      <c r="B55" s="409">
        <v>20.38</v>
      </c>
      <c r="C55" s="410">
        <v>21.378329999999998</v>
      </c>
      <c r="D55" s="409">
        <v>6.4942859999999998</v>
      </c>
      <c r="E55" s="410">
        <v>5.511666</v>
      </c>
      <c r="F55" s="409">
        <v>7.1928570000000001</v>
      </c>
      <c r="G55" s="410">
        <v>7.28</v>
      </c>
      <c r="H55" s="409">
        <v>2.7642859999999998</v>
      </c>
      <c r="I55" s="410">
        <v>2.851429</v>
      </c>
    </row>
    <row r="56" spans="1:9" x14ac:dyDescent="0.2">
      <c r="A56" s="425" t="s">
        <v>218</v>
      </c>
      <c r="B56" s="409">
        <v>19.835709999999999</v>
      </c>
      <c r="C56" s="410">
        <v>21.98</v>
      </c>
      <c r="D56" s="409">
        <v>6.4071429999999996</v>
      </c>
      <c r="E56" s="410">
        <v>6.1133329999999999</v>
      </c>
      <c r="F56" s="409">
        <v>7.92</v>
      </c>
      <c r="G56" s="410">
        <v>8.0187500000000007</v>
      </c>
      <c r="H56" s="409">
        <v>3.43</v>
      </c>
      <c r="I56" s="410">
        <v>3.5287500000000001</v>
      </c>
    </row>
    <row r="57" spans="1:9" x14ac:dyDescent="0.2">
      <c r="A57" s="425" t="s">
        <v>219</v>
      </c>
      <c r="B57" s="409">
        <v>20.161429999999999</v>
      </c>
      <c r="C57" s="410">
        <v>21.883330000000001</v>
      </c>
      <c r="D57" s="409">
        <v>6.7328570000000001</v>
      </c>
      <c r="E57" s="410">
        <v>6.0166659999999998</v>
      </c>
      <c r="F57" s="409">
        <v>7.1971429999999996</v>
      </c>
      <c r="G57" s="410">
        <v>6.96</v>
      </c>
      <c r="H57" s="409">
        <v>2.7685710000000001</v>
      </c>
      <c r="I57" s="410">
        <v>2.8742860000000001</v>
      </c>
    </row>
    <row r="58" spans="1:9" x14ac:dyDescent="0.2">
      <c r="A58" s="425" t="s">
        <v>220</v>
      </c>
      <c r="B58" s="409">
        <v>20.55714</v>
      </c>
      <c r="C58" s="410">
        <v>22.121670000000002</v>
      </c>
      <c r="D58" s="409">
        <v>7.1285720000000001</v>
      </c>
      <c r="E58" s="410">
        <v>6.2549999999999999</v>
      </c>
      <c r="F58" s="409">
        <v>7.6849999999999996</v>
      </c>
      <c r="G58" s="410">
        <v>7.65625</v>
      </c>
      <c r="H58" s="409">
        <v>3.1949999999999998</v>
      </c>
      <c r="I58" s="410">
        <v>3.1662499999999998</v>
      </c>
    </row>
    <row r="59" spans="1:9" x14ac:dyDescent="0.2">
      <c r="A59" s="425" t="s">
        <v>221</v>
      </c>
      <c r="B59" s="409">
        <v>21.08286</v>
      </c>
      <c r="C59" s="410">
        <v>22.536670000000001</v>
      </c>
      <c r="D59" s="409">
        <v>6.8257139999999996</v>
      </c>
      <c r="E59" s="410">
        <v>5.7033329999999998</v>
      </c>
      <c r="F59" s="409">
        <v>7.5022219999999997</v>
      </c>
      <c r="G59" s="410">
        <v>7.2374999999999998</v>
      </c>
      <c r="H59" s="409">
        <v>3.544889</v>
      </c>
      <c r="I59" s="410">
        <v>3.2786110000000002</v>
      </c>
    </row>
    <row r="60" spans="1:9" x14ac:dyDescent="0.2">
      <c r="A60" s="417" t="s">
        <v>222</v>
      </c>
      <c r="B60" s="418">
        <v>20.122859999999999</v>
      </c>
      <c r="C60" s="419">
        <v>21.893329999999999</v>
      </c>
      <c r="D60" s="418">
        <v>6.694286</v>
      </c>
      <c r="E60" s="419">
        <v>6.0266669999999998</v>
      </c>
      <c r="F60" s="418">
        <v>7.0940000000000003</v>
      </c>
      <c r="G60" s="419">
        <v>6.9687780000000004</v>
      </c>
      <c r="H60" s="418">
        <v>2.9666890000000001</v>
      </c>
      <c r="I60" s="419">
        <v>2.65</v>
      </c>
    </row>
    <row r="61" spans="1:9" x14ac:dyDescent="0.2">
      <c r="A61" s="232"/>
      <c r="B61" s="232"/>
      <c r="C61" s="232"/>
      <c r="D61" s="232"/>
      <c r="E61" s="232"/>
      <c r="F61" s="232"/>
      <c r="G61" s="232"/>
      <c r="H61" s="232"/>
      <c r="I61" s="232"/>
    </row>
    <row r="62" spans="1:9" x14ac:dyDescent="0.2">
      <c r="A62" s="232"/>
      <c r="B62" s="232"/>
      <c r="C62" s="232"/>
      <c r="D62" s="232"/>
      <c r="E62" s="232"/>
      <c r="F62" s="232"/>
      <c r="G62" s="232"/>
      <c r="H62" s="232"/>
      <c r="I62" s="232"/>
    </row>
    <row r="63" spans="1:9" x14ac:dyDescent="0.2">
      <c r="A63" s="180" t="s">
        <v>279</v>
      </c>
      <c r="B63" s="232"/>
      <c r="C63" s="232"/>
      <c r="D63" s="232"/>
      <c r="E63" s="232"/>
      <c r="F63" s="232"/>
      <c r="G63" s="232"/>
      <c r="H63" s="232"/>
      <c r="I63" s="232"/>
    </row>
    <row r="64" spans="1:9" x14ac:dyDescent="0.2">
      <c r="A64" s="423" t="s">
        <v>280</v>
      </c>
      <c r="B64" s="403">
        <v>2015</v>
      </c>
      <c r="C64" s="404">
        <v>2016</v>
      </c>
      <c r="D64" s="232"/>
      <c r="E64" s="232"/>
      <c r="F64" s="232"/>
      <c r="G64" s="232"/>
      <c r="H64" s="232"/>
      <c r="I64" s="232"/>
    </row>
    <row r="65" spans="1:9" x14ac:dyDescent="0.2">
      <c r="A65" s="425" t="s">
        <v>281</v>
      </c>
      <c r="B65" s="424">
        <v>10.148059999999999</v>
      </c>
      <c r="C65" s="410">
        <v>10.333600000000001</v>
      </c>
      <c r="D65" s="232"/>
      <c r="E65" s="232"/>
      <c r="F65" s="232"/>
      <c r="G65" s="232"/>
      <c r="H65" s="232"/>
      <c r="I65" s="232"/>
    </row>
    <row r="66" spans="1:9" x14ac:dyDescent="0.2">
      <c r="A66" s="425" t="s">
        <v>282</v>
      </c>
      <c r="B66" s="409">
        <v>10.015000000000001</v>
      </c>
      <c r="C66" s="410">
        <v>9.07</v>
      </c>
      <c r="D66" s="232"/>
      <c r="E66" s="232"/>
      <c r="F66" s="232"/>
      <c r="G66" s="232"/>
      <c r="H66" s="232"/>
      <c r="I66" s="232"/>
    </row>
    <row r="67" spans="1:9" x14ac:dyDescent="0.2">
      <c r="A67" s="425" t="s">
        <v>283</v>
      </c>
      <c r="B67" s="409">
        <v>7.34375</v>
      </c>
      <c r="C67" s="410">
        <v>6.7698419999999997</v>
      </c>
      <c r="D67" s="232"/>
      <c r="E67" s="232"/>
      <c r="F67" s="232"/>
      <c r="G67" s="232"/>
      <c r="H67" s="232"/>
      <c r="I67" s="232"/>
    </row>
    <row r="68" spans="1:9" x14ac:dyDescent="0.2">
      <c r="A68" s="425" t="s">
        <v>284</v>
      </c>
      <c r="B68" s="409">
        <v>6.5582149999999997</v>
      </c>
      <c r="C68" s="410">
        <v>4.4654170000000004</v>
      </c>
      <c r="D68" s="232"/>
      <c r="E68" s="232"/>
      <c r="F68" s="232"/>
      <c r="G68" s="232"/>
      <c r="H68" s="232"/>
      <c r="I68" s="232"/>
    </row>
    <row r="69" spans="1:9" x14ac:dyDescent="0.2">
      <c r="A69" s="425" t="s">
        <v>285</v>
      </c>
      <c r="B69" s="409">
        <v>12.3653</v>
      </c>
      <c r="C69" s="410">
        <v>11.713430000000001</v>
      </c>
      <c r="D69" s="232"/>
      <c r="E69" s="232"/>
      <c r="F69" s="232"/>
      <c r="G69" s="232"/>
      <c r="H69" s="232"/>
      <c r="I69" s="232"/>
    </row>
    <row r="70" spans="1:9" x14ac:dyDescent="0.2">
      <c r="A70" s="417" t="s">
        <v>286</v>
      </c>
      <c r="B70" s="418">
        <v>12.15307</v>
      </c>
      <c r="C70" s="419">
        <v>10.89573</v>
      </c>
      <c r="D70" s="232"/>
      <c r="E70" s="232"/>
      <c r="F70" s="232"/>
      <c r="G70" s="232"/>
      <c r="H70" s="232"/>
      <c r="I70" s="232"/>
    </row>
  </sheetData>
  <mergeCells count="14">
    <mergeCell ref="F21:I21"/>
    <mergeCell ref="F4:I4"/>
    <mergeCell ref="A4:A6"/>
    <mergeCell ref="A21:A23"/>
    <mergeCell ref="B4:E4"/>
    <mergeCell ref="F5:G5"/>
    <mergeCell ref="H5:I5"/>
    <mergeCell ref="F22:G22"/>
    <mergeCell ref="H22:I22"/>
    <mergeCell ref="B5:C5"/>
    <mergeCell ref="D5:E5"/>
    <mergeCell ref="B22:C22"/>
    <mergeCell ref="D22:E22"/>
    <mergeCell ref="B21:E2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Forside</vt:lpstr>
      <vt:lpstr>Generelle data</vt:lpstr>
      <vt:lpstr>Betalingsmiddel i Noreg</vt:lpstr>
      <vt:lpstr>Betalingsinfrastruktur</vt:lpstr>
      <vt:lpstr>Kunderetta betalingstenester</vt:lpstr>
      <vt:lpstr>Prisar</vt:lpstr>
      <vt:lpstr>Sende pengar heim</vt:lpstr>
    </vt:vector>
  </TitlesOfParts>
  <Company>Statistisk sentralbyrå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Frøberg</dc:creator>
  <cp:lastModifiedBy>Røisgård, Kari-Anne</cp:lastModifiedBy>
  <cp:lastPrinted>2012-05-16T11:51:58Z</cp:lastPrinted>
  <dcterms:created xsi:type="dcterms:W3CDTF">2008-04-03T13:31:47Z</dcterms:created>
  <dcterms:modified xsi:type="dcterms:W3CDTF">2016-05-24T10:06:56Z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BackOfficeType">
    <vt:lpwstr>growBusiness Solutions</vt:lpwstr>
  </property>
  <property fmtid="{D5CDD505-2E9C-101B-9397-08002B2CF9AE}" pid="4" name="Server">
    <vt:lpwstr>dna.norges-bank.no</vt:lpwstr>
  </property>
  <property fmtid="{D5CDD505-2E9C-101B-9397-08002B2CF9AE}" pid="5" name="Protocol">
    <vt:lpwstr>on</vt:lpwstr>
  </property>
  <property fmtid="{D5CDD505-2E9C-101B-9397-08002B2CF9AE}" pid="6" name="Site">
    <vt:lpwstr>/locator.aspx</vt:lpwstr>
  </property>
  <property fmtid="{D5CDD505-2E9C-101B-9397-08002B2CF9AE}" pid="7" name="FileID">
    <vt:lpwstr>772042</vt:lpwstr>
  </property>
  <property fmtid="{D5CDD505-2E9C-101B-9397-08002B2CF9AE}" pid="8" name="VerID">
    <vt:lpwstr>0</vt:lpwstr>
  </property>
  <property fmtid="{D5CDD505-2E9C-101B-9397-08002B2CF9AE}" pid="9" name="FilePath">
    <vt:lpwstr>\\oslodata1\dna$\users\work\nboslo\nbtaa1</vt:lpwstr>
  </property>
  <property fmtid="{D5CDD505-2E9C-101B-9397-08002B2CF9AE}" pid="10" name="FileName">
    <vt:lpwstr>16-3635 Memo_1_16_tabellar 772042_622150_0.XLSX</vt:lpwstr>
  </property>
  <property fmtid="{D5CDD505-2E9C-101B-9397-08002B2CF9AE}" pid="11" name="FullFileName">
    <vt:lpwstr>\\oslodata1\dna$\users\work\nboslo\nbtaa1\16-3635 Memo_1_16_tabellar 772042_622150_0.XLSX</vt:lpwstr>
  </property>
</Properties>
</file>